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Multi-Level Modelling/"/>
    </mc:Choice>
  </mc:AlternateContent>
  <xr:revisionPtr revIDLastSave="2" documentId="13_ncr:1_{F410F48A-327B-484F-A918-652B9F0BFE3E}" xr6:coauthVersionLast="47" xr6:coauthVersionMax="47" xr10:uidLastSave="{14F82F48-7820-469D-A0D2-B55F20EBFC46}"/>
  <bookViews>
    <workbookView xWindow="30" yWindow="30" windowWidth="28770" windowHeight="15570" tabRatio="799" activeTab="1" xr2:uid="{00000000-000D-0000-FFFF-FFFF00000000}"/>
  </bookViews>
  <sheets>
    <sheet name="dashboard" sheetId="37" r:id="rId1"/>
    <sheet name="Suppltbl_adult" sheetId="19" r:id="rId2"/>
    <sheet name="Suppltbl_kids" sheetId="32" r:id="rId3"/>
    <sheet name="fig_data" sheetId="33" r:id="rId4"/>
    <sheet name="tbl_data" sheetId="31" r:id="rId5"/>
    <sheet name="output_adults" sheetId="29" r:id="rId6"/>
    <sheet name="output_kids" sheetId="3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8" i="31" l="1"/>
  <c r="K38" i="31" s="1"/>
  <c r="B39" i="19" s="1"/>
  <c r="N38" i="31"/>
  <c r="O38" i="31"/>
  <c r="P38" i="31"/>
  <c r="L38" i="31" s="1"/>
  <c r="C39" i="19" s="1"/>
  <c r="M39" i="31"/>
  <c r="N39" i="31"/>
  <c r="K39" i="31" s="1"/>
  <c r="B40" i="19" s="1"/>
  <c r="O39" i="31"/>
  <c r="P39" i="31"/>
  <c r="L39" i="31" s="1"/>
  <c r="C40" i="19" s="1"/>
  <c r="N37" i="31"/>
  <c r="O37" i="31"/>
  <c r="P37" i="31"/>
  <c r="M37" i="31"/>
  <c r="L37" i="31"/>
  <c r="C38" i="19" s="1"/>
  <c r="E48" i="31"/>
  <c r="F48" i="31"/>
  <c r="G48" i="31"/>
  <c r="C48" i="31" s="1"/>
  <c r="C49" i="32" s="1"/>
  <c r="E49" i="31"/>
  <c r="F49" i="31"/>
  <c r="G49" i="31"/>
  <c r="D49" i="31"/>
  <c r="D48" i="31"/>
  <c r="C49" i="31"/>
  <c r="C50" i="32" s="1"/>
  <c r="C47" i="31"/>
  <c r="C48" i="32" s="1"/>
  <c r="E47" i="31"/>
  <c r="F47" i="31"/>
  <c r="G47" i="31"/>
  <c r="D47" i="31"/>
  <c r="B47" i="31" s="1"/>
  <c r="B48" i="32" s="1"/>
  <c r="K37" i="31" l="1"/>
  <c r="B38" i="19" s="1"/>
  <c r="B49" i="31"/>
  <c r="B50" i="32" s="1"/>
  <c r="B48" i="31"/>
  <c r="B49" i="32" s="1"/>
  <c r="E48" i="33"/>
  <c r="H48" i="33"/>
  <c r="F48" i="33" s="1"/>
  <c r="I48" i="33"/>
  <c r="G48" i="33" s="1"/>
  <c r="J48" i="33"/>
  <c r="K48" i="33" s="1"/>
  <c r="B48" i="33" s="1"/>
  <c r="E49" i="33"/>
  <c r="H49" i="33"/>
  <c r="I49" i="33"/>
  <c r="G49" i="33" s="1"/>
  <c r="J49" i="33"/>
  <c r="K49" i="33" s="1"/>
  <c r="B49" i="33" s="1"/>
  <c r="J47" i="33"/>
  <c r="I47" i="33"/>
  <c r="H47" i="33"/>
  <c r="E47" i="33"/>
  <c r="K47" i="33"/>
  <c r="B47" i="33" s="1"/>
  <c r="G47" i="33"/>
  <c r="F47" i="33" l="1"/>
  <c r="F49" i="33"/>
  <c r="V38" i="33"/>
  <c r="W38" i="33" s="1"/>
  <c r="N38" i="33" s="1"/>
  <c r="V39" i="33"/>
  <c r="W39" i="33" s="1"/>
  <c r="N39" i="33" s="1"/>
  <c r="T38" i="33"/>
  <c r="U38" i="33"/>
  <c r="T39" i="33"/>
  <c r="U39" i="33"/>
  <c r="W36" i="33"/>
  <c r="V37" i="33"/>
  <c r="W37" i="33" s="1"/>
  <c r="N37" i="33" s="1"/>
  <c r="U37" i="33"/>
  <c r="T37" i="33"/>
  <c r="Q39" i="33"/>
  <c r="Q38" i="33"/>
  <c r="R38" i="33" s="1"/>
  <c r="Q37" i="33"/>
  <c r="R39" i="33" l="1"/>
  <c r="S38" i="33"/>
  <c r="R37" i="33"/>
  <c r="S37" i="33"/>
  <c r="S39" i="33"/>
  <c r="W34" i="33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G41" i="31"/>
  <c r="H41" i="31" s="1"/>
  <c r="F41" i="31"/>
  <c r="E41" i="31"/>
  <c r="D41" i="31"/>
  <c r="G40" i="31"/>
  <c r="H40" i="31" s="1"/>
  <c r="F40" i="31"/>
  <c r="E40" i="31"/>
  <c r="D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M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P30" i="31"/>
  <c r="Q30" i="31" s="1"/>
  <c r="O30" i="31"/>
  <c r="N30" i="31"/>
  <c r="M30" i="31"/>
  <c r="L30" i="31"/>
  <c r="C31" i="19" s="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G27" i="31"/>
  <c r="H27" i="31" s="1"/>
  <c r="F27" i="31"/>
  <c r="E27" i="31"/>
  <c r="D27" i="3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P24" i="31"/>
  <c r="Q24" i="31" s="1"/>
  <c r="O24" i="31"/>
  <c r="N24" i="31"/>
  <c r="M24" i="31"/>
  <c r="L24" i="31"/>
  <c r="C25" i="19" s="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P21" i="31"/>
  <c r="Q21" i="31" s="1"/>
  <c r="O21" i="31"/>
  <c r="N21" i="31"/>
  <c r="M21" i="31"/>
  <c r="L21" i="31"/>
  <c r="C22" i="19" s="1"/>
  <c r="G21" i="31"/>
  <c r="H21" i="31" s="1"/>
  <c r="F21" i="31"/>
  <c r="E21" i="31"/>
  <c r="D21" i="31"/>
  <c r="P20" i="31"/>
  <c r="Q20" i="31" s="1"/>
  <c r="O20" i="31"/>
  <c r="N20" i="31"/>
  <c r="M20" i="3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G19" i="31"/>
  <c r="H19" i="31" s="1"/>
  <c r="F19" i="31"/>
  <c r="E19" i="31"/>
  <c r="D19" i="31"/>
  <c r="C19" i="31"/>
  <c r="C20" i="32" s="1"/>
  <c r="P17" i="31"/>
  <c r="Q17" i="31" s="1"/>
  <c r="O17" i="31"/>
  <c r="N17" i="31"/>
  <c r="M17" i="31"/>
  <c r="L17" i="31"/>
  <c r="C18" i="19" s="1"/>
  <c r="G17" i="31"/>
  <c r="H17" i="31" s="1"/>
  <c r="F17" i="31"/>
  <c r="E17" i="31"/>
  <c r="D17" i="31"/>
  <c r="P15" i="31"/>
  <c r="Q15" i="31" s="1"/>
  <c r="O15" i="31"/>
  <c r="N15" i="31"/>
  <c r="M15" i="31"/>
  <c r="L15" i="31"/>
  <c r="C16" i="19" s="1"/>
  <c r="G15" i="31"/>
  <c r="H15" i="31" s="1"/>
  <c r="F15" i="31"/>
  <c r="E15" i="31"/>
  <c r="D15" i="31"/>
  <c r="G14" i="31"/>
  <c r="H14" i="31" s="1"/>
  <c r="F14" i="31"/>
  <c r="E14" i="31"/>
  <c r="D14" i="3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P12" i="31"/>
  <c r="Q12" i="31" s="1"/>
  <c r="O12" i="31"/>
  <c r="N12" i="31"/>
  <c r="M12" i="31"/>
  <c r="L12" i="31"/>
  <c r="C13" i="19" s="1"/>
  <c r="P11" i="31"/>
  <c r="Q11" i="31" s="1"/>
  <c r="O11" i="31"/>
  <c r="N11" i="31"/>
  <c r="M11" i="31"/>
  <c r="L11" i="31"/>
  <c r="C12" i="19" s="1"/>
  <c r="G11" i="31"/>
  <c r="H11" i="31" s="1"/>
  <c r="F11" i="31"/>
  <c r="E11" i="31"/>
  <c r="D11" i="3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P8" i="31"/>
  <c r="Q8" i="31" s="1"/>
  <c r="O8" i="31"/>
  <c r="N8" i="31"/>
  <c r="M8" i="3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P6" i="31"/>
  <c r="Q6" i="31" s="1"/>
  <c r="O6" i="31"/>
  <c r="N6" i="31"/>
  <c r="M6" i="31"/>
  <c r="L6" i="31"/>
  <c r="C7" i="19" s="1"/>
  <c r="G6" i="31"/>
  <c r="H6" i="31" s="1"/>
  <c r="F6" i="31"/>
  <c r="E6" i="31"/>
  <c r="D6" i="31"/>
  <c r="C6" i="31"/>
  <c r="C7" i="32" s="1"/>
  <c r="C43" i="32"/>
  <c r="C28" i="31" l="1"/>
  <c r="C29" i="32" s="1"/>
  <c r="C21" i="31"/>
  <c r="C22" i="32" s="1"/>
  <c r="C7" i="31"/>
  <c r="C8" i="32" s="1"/>
  <c r="C13" i="31"/>
  <c r="C14" i="32" s="1"/>
  <c r="L19" i="31"/>
  <c r="C20" i="19" s="1"/>
  <c r="C25" i="31"/>
  <c r="C26" i="32" s="1"/>
  <c r="L31" i="31"/>
  <c r="C32" i="19" s="1"/>
  <c r="C41" i="31"/>
  <c r="C42" i="32" s="1"/>
  <c r="L9" i="31"/>
  <c r="C10" i="19" s="1"/>
  <c r="C15" i="31"/>
  <c r="C16" i="32" s="1"/>
  <c r="C11" i="31"/>
  <c r="C12" i="32" s="1"/>
  <c r="C17" i="31"/>
  <c r="C18" i="32" s="1"/>
  <c r="L22" i="31"/>
  <c r="C23" i="19" s="1"/>
  <c r="C29" i="31"/>
  <c r="C30" i="32" s="1"/>
  <c r="C36" i="31"/>
  <c r="C37" i="32" s="1"/>
  <c r="L8" i="31"/>
  <c r="C9" i="19" s="1"/>
  <c r="C14" i="31"/>
  <c r="C15" i="32" s="1"/>
  <c r="L20" i="31"/>
  <c r="C21" i="19" s="1"/>
  <c r="C27" i="31"/>
  <c r="C28" i="32" s="1"/>
  <c r="L32" i="31"/>
  <c r="C33" i="19" s="1"/>
  <c r="C45" i="31"/>
  <c r="C46" i="32" s="1"/>
  <c r="C40" i="31"/>
  <c r="C41" i="32" s="1"/>
  <c r="G11" i="33"/>
  <c r="G15" i="33"/>
  <c r="G17" i="33"/>
  <c r="G20" i="33"/>
  <c r="G21" i="33"/>
  <c r="G28" i="33"/>
  <c r="G29" i="33"/>
  <c r="G34" i="33"/>
  <c r="G36" i="33"/>
  <c r="G40" i="33"/>
  <c r="G42" i="33"/>
  <c r="B6" i="31"/>
  <c r="B7" i="32" s="1"/>
  <c r="B7" i="31"/>
  <c r="B8" i="32" s="1"/>
  <c r="R35" i="33"/>
  <c r="S35" i="33"/>
  <c r="K20" i="31"/>
  <c r="B21" i="19" s="1"/>
  <c r="K32" i="31"/>
  <c r="B33" i="19" s="1"/>
  <c r="K35" i="31"/>
  <c r="B36" i="19" s="1"/>
  <c r="K8" i="31"/>
  <c r="B9" i="19" s="1"/>
  <c r="K11" i="31"/>
  <c r="B12" i="19" s="1"/>
  <c r="K15" i="31"/>
  <c r="B16" i="19" s="1"/>
  <c r="K17" i="31"/>
  <c r="B18" i="19" s="1"/>
  <c r="K19" i="31"/>
  <c r="B20" i="19" s="1"/>
  <c r="K21" i="31"/>
  <c r="B22" i="19" s="1"/>
  <c r="K28" i="31"/>
  <c r="B29" i="19" s="1"/>
  <c r="K31" i="31"/>
  <c r="B32" i="19" s="1"/>
  <c r="B23" i="31"/>
  <c r="B24" i="32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</calcChain>
</file>

<file path=xl/sharedStrings.xml><?xml version="1.0" encoding="utf-8"?>
<sst xmlns="http://schemas.openxmlformats.org/spreadsheetml/2006/main" count="456" uniqueCount="133">
  <si>
    <t>diagg</t>
  </si>
  <si>
    <t>ClassVal0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</si>
  <si>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</si>
  <si>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</si>
  <si>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</si>
  <si>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</si>
  <si>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</si>
  <si>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</si>
  <si>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</si>
  <si>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</si>
  <si>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</si>
  <si>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</si>
  <si>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</si>
  <si>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</si>
  <si>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</si>
  <si>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</si>
  <si>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</si>
  <si>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</si>
  <si>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</si>
  <si>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</si>
  <si>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</si>
  <si>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</si>
  <si>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</si>
  <si>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</si>
  <si>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variable</t>
  </si>
  <si>
    <t>RefCat</t>
  </si>
  <si>
    <t>odds_adj</t>
  </si>
  <si>
    <t>Lodds_adj</t>
  </si>
  <si>
    <t>Uodds_adj</t>
  </si>
  <si>
    <t>Pval_adj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</si>
  <si>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</si>
  <si>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</si>
  <si>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</si>
  <si>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</si>
  <si>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</si>
  <si>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</si>
  <si>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</si>
  <si>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</si>
  <si>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</si>
  <si>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</si>
  <si>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</si>
  <si>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</si>
  <si>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</si>
  <si>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</si>
  <si>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</si>
  <si>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</si>
  <si>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</si>
  <si>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</si>
  <si>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</si>
  <si>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</si>
  <si>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</si>
  <si>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</si>
  <si>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</si>
  <si>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</si>
  <si>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</si>
  <si>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</si>
  <si>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</si>
  <si>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</si>
  <si>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</si>
  <si>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</si>
  <si>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</si>
  <si>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</si>
  <si>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</si>
  <si>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</si>
  <si>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</si>
  <si>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</si>
  <si>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</si>
  <si>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</si>
  <si>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</si>
  <si>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</si>
  <si>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</si>
  <si>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</si>
  <si>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</si>
  <si>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</si>
  <si>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</si>
  <si>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</si>
  <si>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</si>
  <si>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</si>
  <si>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</si>
  <si>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</si>
  <si>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</si>
  <si>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</si>
  <si>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</si>
  <si>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</si>
  <si>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</si>
  <si>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</si>
  <si>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</si>
  <si>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</si>
  <si>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</si>
  <si>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</si>
  <si>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</si>
  <si>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</si>
  <si>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</si>
  <si>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</si>
  <si>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</si>
  <si>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</si>
  <si>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</si>
  <si>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</si>
  <si>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</si>
  <si>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</si>
  <si>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</si>
  <si>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</si>
  <si>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</si>
  <si>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</si>
  <si>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</si>
  <si>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</si>
  <si>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</si>
  <si>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</si>
  <si>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</si>
  <si>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</si>
  <si>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</si>
  <si>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output</t>
  </si>
  <si>
    <t>Date</t>
  </si>
  <si>
    <t>\\mchpe.cpe.umanitoba.ca\MCHP\Public\Shared Resources\Project\asp\Analyses\Obj2.4\LinkedRx_DoNOTrequireRx.xlsx</t>
  </si>
  <si>
    <t>No Rx Required adults: adjusted odds of linked Rx to visit</t>
  </si>
  <si>
    <t>10.Acute bronchitis</t>
  </si>
  <si>
    <t>08.URTI</t>
  </si>
  <si>
    <t>11.Cough</t>
  </si>
  <si>
    <t>12.Asthma or Allergic rhinitis</t>
  </si>
  <si>
    <t>Program: S:\asp\prog\RoxanaD\PredictiveFactors\Obj2.4_LinkedRx_Multilevel_NoRxRequiredAdults.sas Date: 05OCT2020 22:30:34 User: roxanad Host: SAL-DA-1</t>
  </si>
  <si>
    <t>No Rx Required kids: adjusted odds of linked Rx to visit</t>
  </si>
  <si>
    <t>diagg1</t>
  </si>
  <si>
    <t>Program: S:\asp\prog\RoxanaD\PredictiveFactors\Obj2.4_LinkedRx_Multilevel_NoRxRequiredKids.sas Date: 05OCT2020 14:04:14 User: roxanad Host: SAL-DA-1</t>
  </si>
  <si>
    <t>Diagnosis (Ref: URTI):</t>
  </si>
  <si>
    <t>Acute bronchitis</t>
  </si>
  <si>
    <t>Cough</t>
  </si>
  <si>
    <t>Asthma or Allergic rhinitis</t>
  </si>
  <si>
    <t>No Majority of Care Provider Identified</t>
  </si>
  <si>
    <t>1-4</t>
  </si>
  <si>
    <t>Number of children in the household (Ref: 1)</t>
  </si>
  <si>
    <t>In Care of Child and Family Services (Ref: No)</t>
  </si>
  <si>
    <t>Supplement Table X.X: Association Between Patient and Physician Characteristics in Adults and Dispensations of Antibiotics for Conditions which Generally Do Not Require Antibiotics</t>
  </si>
  <si>
    <t>Figure X.X Association Between Patient and Physician Characteristics in Children and Dispensations of Antibiotics for Conditions which Generally Do Not Require Antibiotics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</si>
</sst>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  <font>
      <u/>
      <sz val="10"/>
      <color theme="10"/>
      <name val="Arial"/>
      <family val="2"/>
    </font>
    <font>
      <b/>
      <sz val="9"/>
      <name val="Segoe UI"/>
      <family val="2"/>
    </font>
    <font>
      <sz val="9"/>
      <name val="Segoe UI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857D"/>
      </right>
      <top/>
      <bottom/>
      <diagonal/>
    </border>
    <border>
      <left style="hair">
        <color theme="7"/>
      </left>
      <right style="thin">
        <color indexed="64"/>
      </right>
      <top/>
      <bottom/>
      <diagonal/>
    </border>
    <border>
      <left style="hair">
        <color rgb="FF00857D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857D"/>
      </right>
      <top/>
      <bottom style="thin">
        <color indexed="64"/>
      </bottom>
      <diagonal/>
    </border>
    <border>
      <left style="thin">
        <color rgb="FF00857D"/>
      </left>
      <right style="hair">
        <color rgb="FF00857D"/>
      </right>
      <top/>
      <bottom style="thin">
        <color indexed="64"/>
      </bottom>
      <diagonal/>
    </border>
    <border>
      <left style="hair">
        <color rgb="FF00857D"/>
      </left>
      <right style="thin">
        <color indexed="64"/>
      </right>
      <top/>
      <bottom style="thin">
        <color indexed="64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  <xf numFmtId="0" fontId="31" fillId="0" borderId="0" applyNumberFormat="0" applyFill="0" applyBorder="0" applyAlignment="0" applyProtection="0"/>
  </cellStyleXfs>
  <cellXfs count="119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0" fillId="0" borderId="0" xfId="0" applyBorder="1"/>
    <xf numFmtId="0" fontId="0" fillId="0" borderId="21" xfId="0" applyBorder="1" applyAlignment="1">
      <alignment horizontal="left"/>
    </xf>
    <xf numFmtId="0" fontId="17" fillId="0" borderId="21" xfId="0" applyFont="1" applyBorder="1" applyAlignment="1">
      <alignment horizontal="left"/>
    </xf>
    <xf numFmtId="0" fontId="0" fillId="0" borderId="21" xfId="0" applyBorder="1" applyAlignment="1">
      <alignment horizontal="left" indent="2"/>
    </xf>
    <xf numFmtId="0" fontId="17" fillId="0" borderId="21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0" xfId="44" applyNumberFormat="1" applyFill="1" applyBorder="1" applyAlignment="1">
      <alignment horizontal="right" vertical="center" indent="1"/>
    </xf>
    <xf numFmtId="167" fontId="19" fillId="36" borderId="20" xfId="44" applyNumberFormat="1" applyFill="1" applyBorder="1" applyAlignment="1">
      <alignment horizontal="right" vertical="center" indent="1"/>
    </xf>
    <xf numFmtId="167" fontId="19" fillId="33" borderId="20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1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29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0" fillId="0" borderId="0" xfId="0" applyFont="1" applyBorder="1" applyAlignment="1">
      <alignment horizontal="left"/>
    </xf>
    <xf numFmtId="0" fontId="30" fillId="0" borderId="0" xfId="0" applyFont="1" applyBorder="1" applyAlignment="1"/>
    <xf numFmtId="0" fontId="26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14" fontId="0" fillId="0" borderId="0" xfId="0" applyNumberFormat="1"/>
    <xf numFmtId="0" fontId="31" fillId="0" borderId="0" xfId="62"/>
    <xf numFmtId="0" fontId="15" fillId="33" borderId="0" xfId="0" applyFont="1" applyFill="1" applyAlignment="1">
      <alignment vertical="center"/>
    </xf>
    <xf numFmtId="2" fontId="15" fillId="33" borderId="0" xfId="0" applyNumberFormat="1" applyFont="1" applyFill="1" applyAlignment="1">
      <alignment vertical="center"/>
    </xf>
    <xf numFmtId="167" fontId="15" fillId="33" borderId="0" xfId="0" applyNumberFormat="1" applyFont="1" applyFill="1" applyAlignment="1">
      <alignment vertical="center"/>
    </xf>
    <xf numFmtId="0" fontId="0" fillId="0" borderId="21" xfId="0" applyBorder="1" applyAlignment="1">
      <alignment horizontal="left" indent="1"/>
    </xf>
    <xf numFmtId="2" fontId="19" fillId="36" borderId="0" xfId="44" applyNumberFormat="1" applyFill="1" applyBorder="1" applyAlignment="1">
      <alignment horizontal="right" vertical="center" indent="3"/>
    </xf>
    <xf numFmtId="0" fontId="21" fillId="33" borderId="0" xfId="56" applyFill="1" applyBorder="1" applyAlignment="1">
      <alignment horizontal="left" vertical="center" wrapText="1" indent="3"/>
    </xf>
    <xf numFmtId="2" fontId="19" fillId="33" borderId="0" xfId="44" applyNumberFormat="1" applyFill="1" applyBorder="1" applyAlignment="1">
      <alignment horizontal="right" vertical="center" indent="3"/>
    </xf>
    <xf numFmtId="167" fontId="19" fillId="33" borderId="0" xfId="44" applyNumberFormat="1" applyFill="1" applyBorder="1" applyAlignment="1">
      <alignment horizontal="right" vertical="center" indent="1"/>
    </xf>
    <xf numFmtId="49" fontId="21" fillId="35" borderId="0" xfId="57" applyBorder="1" applyAlignment="1">
      <alignment horizontal="left" vertical="center" indent="1"/>
    </xf>
    <xf numFmtId="164" fontId="21" fillId="33" borderId="22" xfId="44" applyFont="1" applyFill="1" applyBorder="1" applyAlignment="1">
      <alignment horizontal="right" vertical="center" indent="2"/>
    </xf>
    <xf numFmtId="164" fontId="21" fillId="36" borderId="22" xfId="44" applyFont="1" applyFill="1" applyBorder="1" applyAlignment="1">
      <alignment horizontal="right" vertical="center" indent="3"/>
    </xf>
    <xf numFmtId="0" fontId="25" fillId="34" borderId="24" xfId="55" applyBorder="1">
      <alignment horizontal="center" vertical="center" wrapText="1"/>
    </xf>
    <xf numFmtId="0" fontId="25" fillId="34" borderId="25" xfId="55" applyBorder="1">
      <alignment horizontal="center" vertical="center" wrapText="1"/>
    </xf>
    <xf numFmtId="167" fontId="25" fillId="34" borderId="26" xfId="55" applyNumberFormat="1" applyBorder="1">
      <alignment horizontal="center" vertical="center" wrapText="1"/>
    </xf>
    <xf numFmtId="49" fontId="21" fillId="35" borderId="21" xfId="57" applyBorder="1" applyAlignment="1">
      <alignment horizontal="left" vertical="center" indent="1"/>
    </xf>
    <xf numFmtId="167" fontId="21" fillId="35" borderId="27" xfId="57" applyNumberFormat="1" applyBorder="1" applyAlignment="1">
      <alignment horizontal="left" vertical="center" indent="1"/>
    </xf>
    <xf numFmtId="0" fontId="21" fillId="33" borderId="28" xfId="56" applyFill="1" applyBorder="1" applyAlignment="1">
      <alignment horizontal="left" vertical="center" wrapText="1" indent="2"/>
    </xf>
    <xf numFmtId="167" fontId="19" fillId="33" borderId="29" xfId="44" applyNumberFormat="1" applyFill="1" applyBorder="1" applyAlignment="1">
      <alignment horizontal="right" vertical="center" indent="1"/>
    </xf>
    <xf numFmtId="0" fontId="21" fillId="36" borderId="28" xfId="56" applyFill="1" applyBorder="1" applyAlignment="1">
      <alignment horizontal="left" vertical="center" wrapText="1" indent="3"/>
    </xf>
    <xf numFmtId="167" fontId="19" fillId="36" borderId="29" xfId="44" applyNumberFormat="1" applyFill="1" applyBorder="1" applyAlignment="1">
      <alignment horizontal="right" vertical="center" indent="1"/>
    </xf>
    <xf numFmtId="0" fontId="21" fillId="36" borderId="28" xfId="56" applyFill="1" applyBorder="1" applyAlignment="1">
      <alignment horizontal="left" vertical="center" wrapText="1" indent="2"/>
    </xf>
    <xf numFmtId="0" fontId="21" fillId="33" borderId="28" xfId="56" applyFill="1" applyBorder="1" applyAlignment="1">
      <alignment horizontal="left" vertical="center" wrapText="1" indent="3"/>
    </xf>
    <xf numFmtId="167" fontId="21" fillId="35" borderId="27" xfId="57" applyNumberFormat="1" applyBorder="1" applyAlignment="1">
      <alignment horizontal="right" vertical="center" indent="1"/>
    </xf>
    <xf numFmtId="0" fontId="21" fillId="33" borderId="28" xfId="56" applyFill="1" applyBorder="1" applyAlignment="1">
      <alignment horizontal="left" vertical="center" indent="2"/>
    </xf>
    <xf numFmtId="167" fontId="19" fillId="33" borderId="29" xfId="50" applyNumberFormat="1" applyFill="1" applyBorder="1" applyAlignment="1">
      <alignment horizontal="right" vertical="center" indent="1"/>
    </xf>
    <xf numFmtId="0" fontId="21" fillId="36" borderId="28" xfId="56" applyFill="1" applyBorder="1" applyAlignment="1">
      <alignment horizontal="left" vertical="center" indent="2"/>
    </xf>
    <xf numFmtId="49" fontId="21" fillId="35" borderId="27" xfId="57" applyBorder="1" applyAlignment="1">
      <alignment horizontal="left" vertical="center" indent="1"/>
    </xf>
    <xf numFmtId="164" fontId="21" fillId="33" borderId="30" xfId="44" applyFont="1" applyFill="1" applyBorder="1">
      <alignment horizontal="right" vertical="center" indent="1"/>
    </xf>
    <xf numFmtId="164" fontId="21" fillId="36" borderId="30" xfId="44" applyFont="1" applyFill="1" applyBorder="1">
      <alignment horizontal="right" vertical="center" indent="1"/>
    </xf>
    <xf numFmtId="0" fontId="21" fillId="33" borderId="31" xfId="56" applyFill="1" applyBorder="1" applyAlignment="1">
      <alignment horizontal="left" vertical="center" indent="2"/>
    </xf>
    <xf numFmtId="164" fontId="21" fillId="33" borderId="32" xfId="44" applyFont="1" applyFill="1" applyBorder="1" applyAlignment="1">
      <alignment horizontal="right" vertical="center" indent="3"/>
    </xf>
    <xf numFmtId="164" fontId="21" fillId="33" borderId="33" xfId="44" applyFont="1" applyFill="1" applyBorder="1">
      <alignment horizontal="right" vertical="center" indent="1"/>
    </xf>
    <xf numFmtId="2" fontId="21" fillId="33" borderId="22" xfId="44" applyNumberFormat="1" applyFont="1" applyFill="1" applyBorder="1" applyAlignment="1">
      <alignment horizontal="right" vertical="center" indent="2"/>
    </xf>
    <xf numFmtId="2" fontId="21" fillId="36" borderId="22" xfId="44" applyNumberFormat="1" applyFont="1" applyFill="1" applyBorder="1" applyAlignment="1">
      <alignment horizontal="right" vertical="center" indent="3"/>
    </xf>
    <xf numFmtId="0" fontId="21" fillId="36" borderId="13" xfId="56" applyFill="1" applyBorder="1" applyAlignment="1">
      <alignment horizontal="left" vertical="center" wrapText="1" indent="3"/>
    </xf>
    <xf numFmtId="167" fontId="19" fillId="36" borderId="14" xfId="44" applyNumberFormat="1" applyFill="1" applyBorder="1" applyAlignment="1">
      <alignment horizontal="right" vertical="center" indent="1"/>
    </xf>
    <xf numFmtId="49" fontId="21" fillId="35" borderId="14" xfId="57" applyBorder="1" applyAlignment="1">
      <alignment horizontal="left" vertical="center" indent="1"/>
    </xf>
    <xf numFmtId="2" fontId="21" fillId="33" borderId="23" xfId="44" applyNumberFormat="1" applyFont="1" applyFill="1" applyBorder="1" applyAlignment="1">
      <alignment horizontal="right" vertical="center" indent="1"/>
    </xf>
    <xf numFmtId="2" fontId="21" fillId="36" borderId="23" xfId="44" applyNumberFormat="1" applyFont="1" applyFill="1" applyBorder="1" applyAlignment="1">
      <alignment horizontal="right" vertical="center" indent="1"/>
    </xf>
    <xf numFmtId="0" fontId="21" fillId="33" borderId="19" xfId="56" applyFill="1" applyBorder="1" applyAlignment="1">
      <alignment horizontal="left" vertical="center" indent="2"/>
    </xf>
    <xf numFmtId="2" fontId="21" fillId="33" borderId="34" xfId="44" applyNumberFormat="1" applyFont="1" applyFill="1" applyBorder="1" applyAlignment="1">
      <alignment horizontal="right" vertical="center" indent="3"/>
    </xf>
    <xf numFmtId="2" fontId="21" fillId="33" borderId="35" xfId="44" applyNumberFormat="1" applyFont="1" applyFill="1" applyBorder="1" applyAlignment="1">
      <alignment horizontal="right" vertical="center" indent="1"/>
    </xf>
    <xf numFmtId="0" fontId="32" fillId="33" borderId="0" xfId="0" applyFont="1" applyFill="1" applyAlignment="1">
      <alignment horizontal="left" vertical="center" wrapText="1"/>
    </xf>
    <xf numFmtId="0" fontId="33" fillId="33" borderId="0" xfId="0" applyFont="1" applyFill="1" applyAlignment="1">
      <alignment horizontal="left" vertical="center" wrapText="1"/>
    </xf>
    <xf numFmtId="0" fontId="27" fillId="33" borderId="0" xfId="0" applyFont="1" applyFill="1" applyBorder="1" applyAlignment="1">
      <alignment horizontal="left" vertical="center" wrapText="1" inden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2" builtinId="8"/>
    <cellStyle name="Input" xfId="9" builtinId="20" customBuiltin="1"/>
    <cellStyle name="Line Break" xfId="54" xr:uid="{00000000-0005-0000-0000-00002F000000}"/>
    <cellStyle name="Linked Cell" xfId="12" builtinId="24" customBuiltin="1"/>
    <cellStyle name="Main heading X" xfId="55" xr:uid="{00000000-0005-0000-0000-000031000000}"/>
    <cellStyle name="Main heading Y" xfId="56" xr:uid="{00000000-0005-0000-0000-000032000000}"/>
    <cellStyle name="Neutral" xfId="8" builtinId="28" customBuiltin="1"/>
    <cellStyle name="Normal" xfId="0" builtinId="0"/>
    <cellStyle name="Normal 2" xfId="60" xr:uid="{00000000-0005-0000-0000-000035000000}"/>
    <cellStyle name="Normal 3" xfId="61" xr:uid="{00000000-0005-0000-0000-000036000000}"/>
    <cellStyle name="Note" xfId="15" builtinId="10" customBuiltin="1"/>
    <cellStyle name="Output" xfId="10" builtinId="21" customBuiltin="1"/>
    <cellStyle name="Sub heading Y" xfId="57" xr:uid="{00000000-0005-0000-0000-000039000000}"/>
    <cellStyle name="Subtitle" xfId="58" xr:uid="{00000000-0005-0000-0000-00003A000000}"/>
    <cellStyle name="Table title" xfId="59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Obj2.4/LinkedRx_DoNOTrequireRx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2:B3"/>
  <sheetViews>
    <sheetView workbookViewId="0">
      <selection activeCell="H32" sqref="H32"/>
    </sheetView>
  </sheetViews>
  <sheetFormatPr defaultRowHeight="12.75" x14ac:dyDescent="0.2"/>
  <cols>
    <col min="2" max="2" width="10.140625" bestFit="1" customWidth="1"/>
  </cols>
  <sheetData>
    <row r="2" spans="1:2" x14ac:dyDescent="0.2">
      <c r="A2" t="s">
        <v>111</v>
      </c>
      <c r="B2" s="73" t="s">
        <v>113</v>
      </c>
    </row>
    <row r="3" spans="1:2" x14ac:dyDescent="0.2">
      <c r="A3" t="s">
        <v>112</v>
      </c>
      <c r="B3" s="72">
        <v>44112</v>
      </c>
    </row>
  </sheetData>
  <hyperlinks>
    <hyperlink ref="B2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1"/>
  <sheetViews>
    <sheetView tabSelected="1" workbookViewId="0">
      <selection activeCell="B52" sqref="B52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27" customHeight="1" x14ac:dyDescent="0.2">
      <c r="A1" s="116" t="s">
        <v>131</v>
      </c>
      <c r="B1" s="116"/>
      <c r="C1" s="116"/>
    </row>
    <row r="2" spans="1:3" s="14" customFormat="1" ht="23.25" customHeight="1" x14ac:dyDescent="0.2">
      <c r="A2" s="117" t="s">
        <v>87</v>
      </c>
      <c r="B2" s="117"/>
      <c r="C2" s="117"/>
    </row>
    <row r="3" spans="1:3" ht="6" customHeight="1" x14ac:dyDescent="0.2">
      <c r="A3" s="69"/>
      <c r="B3" s="70"/>
      <c r="C3" s="71"/>
    </row>
    <row r="4" spans="1:3" ht="26.25" customHeight="1" x14ac:dyDescent="0.2">
      <c r="A4" s="85" t="s">
        <v>49</v>
      </c>
      <c r="B4" s="86" t="s">
        <v>85</v>
      </c>
      <c r="C4" s="87" t="s">
        <v>84</v>
      </c>
    </row>
    <row r="5" spans="1:3" ht="14.25" customHeight="1" x14ac:dyDescent="0.2">
      <c r="A5" s="88" t="s">
        <v>82</v>
      </c>
      <c r="B5" s="12"/>
      <c r="C5" s="89"/>
    </row>
    <row r="6" spans="1:3" ht="14.25" customHeight="1" x14ac:dyDescent="0.2">
      <c r="A6" s="90" t="s">
        <v>58</v>
      </c>
      <c r="B6" s="17"/>
      <c r="C6" s="91"/>
    </row>
    <row r="7" spans="1:3" ht="14.25" customHeight="1" x14ac:dyDescent="0.2">
      <c r="A7" s="92" t="s">
        <v>55</v>
      </c>
      <c r="B7" s="28" t="str">
        <f>tbl_data!K6</f>
        <v>1.05 (1.02-1.07)</v>
      </c>
      <c r="C7" s="93" t="str">
        <f>tbl_data!L6</f>
        <v>&lt;0.0001</v>
      </c>
    </row>
    <row r="8" spans="1:3" ht="14.25" customHeight="1" x14ac:dyDescent="0.2">
      <c r="A8" s="90" t="s">
        <v>56</v>
      </c>
      <c r="B8" s="29"/>
      <c r="C8" s="91"/>
    </row>
    <row r="9" spans="1:3" ht="14.25" customHeight="1" x14ac:dyDescent="0.2">
      <c r="A9" s="92" t="s">
        <v>51</v>
      </c>
      <c r="B9" s="28" t="str">
        <f>tbl_data!K8</f>
        <v>0.91 (0.89-0.92)</v>
      </c>
      <c r="C9" s="93" t="str">
        <f>tbl_data!L8</f>
        <v>&lt;0.0001</v>
      </c>
    </row>
    <row r="10" spans="1:3" ht="14.25" customHeight="1" x14ac:dyDescent="0.2">
      <c r="A10" s="90" t="s">
        <v>54</v>
      </c>
      <c r="B10" s="29" t="str">
        <f>tbl_data!K9</f>
        <v>1.02 (1.01-1.03)</v>
      </c>
      <c r="C10" s="91" t="str">
        <f>tbl_data!L9</f>
        <v>&lt;0.0001</v>
      </c>
    </row>
    <row r="11" spans="1:3" ht="14.25" customHeight="1" x14ac:dyDescent="0.2">
      <c r="A11" s="94" t="s">
        <v>64</v>
      </c>
      <c r="B11" s="28"/>
      <c r="C11" s="93"/>
    </row>
    <row r="12" spans="1:3" ht="14.25" customHeight="1" x14ac:dyDescent="0.2">
      <c r="A12" s="95">
        <v>1</v>
      </c>
      <c r="B12" s="29" t="str">
        <f>tbl_data!K11</f>
        <v>1.14 (1.12-1.16)</v>
      </c>
      <c r="C12" s="91" t="str">
        <f>tbl_data!L11</f>
        <v>&lt;0.0001</v>
      </c>
    </row>
    <row r="13" spans="1:3" ht="14.25" customHeight="1" x14ac:dyDescent="0.2">
      <c r="A13" s="92">
        <v>2</v>
      </c>
      <c r="B13" s="28" t="str">
        <f>tbl_data!K12</f>
        <v>1.29 (1.25-1.33)</v>
      </c>
      <c r="C13" s="93" t="str">
        <f>tbl_data!L12</f>
        <v>&lt;0.0001</v>
      </c>
    </row>
    <row r="14" spans="1:3" ht="14.25" customHeight="1" x14ac:dyDescent="0.2">
      <c r="A14" s="95" t="s">
        <v>65</v>
      </c>
      <c r="B14" s="29" t="str">
        <f>tbl_data!K13</f>
        <v>1.28 (1.24-1.33)</v>
      </c>
      <c r="C14" s="91" t="str">
        <f>tbl_data!L13</f>
        <v>&lt;0.0001</v>
      </c>
    </row>
    <row r="15" spans="1:3" ht="14.25" customHeight="1" x14ac:dyDescent="0.2">
      <c r="A15" s="88" t="s">
        <v>81</v>
      </c>
      <c r="B15" s="30"/>
      <c r="C15" s="96"/>
    </row>
    <row r="16" spans="1:3" ht="14.25" customHeight="1" x14ac:dyDescent="0.2">
      <c r="A16" s="97" t="s">
        <v>71</v>
      </c>
      <c r="B16" s="31" t="str">
        <f>tbl_data!K15</f>
        <v>1.06 (1.01-1.12)</v>
      </c>
      <c r="C16" s="98">
        <f>tbl_data!L15</f>
        <v>2.1100000000000001E-2</v>
      </c>
    </row>
    <row r="17" spans="1:3" ht="14.25" customHeight="1" x14ac:dyDescent="0.2">
      <c r="A17" s="94" t="s">
        <v>56</v>
      </c>
      <c r="B17" s="28"/>
      <c r="C17" s="93"/>
    </row>
    <row r="18" spans="1:3" ht="14.25" customHeight="1" x14ac:dyDescent="0.2">
      <c r="A18" s="95" t="s">
        <v>51</v>
      </c>
      <c r="B18" s="29" t="str">
        <f>tbl_data!K17</f>
        <v>0.85 (0.75-0.96)</v>
      </c>
      <c r="C18" s="91">
        <f>tbl_data!L17</f>
        <v>7.3000000000000001E-3</v>
      </c>
    </row>
    <row r="19" spans="1:3" ht="14.25" customHeight="1" x14ac:dyDescent="0.2">
      <c r="A19" s="94" t="s">
        <v>72</v>
      </c>
      <c r="B19" s="28"/>
      <c r="C19" s="93"/>
    </row>
    <row r="20" spans="1:3" ht="14.25" customHeight="1" x14ac:dyDescent="0.2">
      <c r="A20" s="95" t="s">
        <v>73</v>
      </c>
      <c r="B20" s="29" t="str">
        <f>tbl_data!K19</f>
        <v>1.10 (1.00-1.21)</v>
      </c>
      <c r="C20" s="91">
        <f>tbl_data!L19</f>
        <v>6.2899999999999998E-2</v>
      </c>
    </row>
    <row r="21" spans="1:3" ht="14.25" customHeight="1" x14ac:dyDescent="0.2">
      <c r="A21" s="92" t="s">
        <v>74</v>
      </c>
      <c r="B21" s="28" t="str">
        <f>tbl_data!K20</f>
        <v>1.40 (1.27-1.54)</v>
      </c>
      <c r="C21" s="93" t="str">
        <f>tbl_data!L20</f>
        <v>&lt;0.0001</v>
      </c>
    </row>
    <row r="22" spans="1:3" ht="14.25" customHeight="1" x14ac:dyDescent="0.2">
      <c r="A22" s="95" t="s">
        <v>75</v>
      </c>
      <c r="B22" s="29" t="str">
        <f>tbl_data!K21</f>
        <v>0.97 (0.88-1.08)</v>
      </c>
      <c r="C22" s="91">
        <f>tbl_data!L21</f>
        <v>0.60709999999999997</v>
      </c>
    </row>
    <row r="23" spans="1:3" ht="14.25" customHeight="1" x14ac:dyDescent="0.2">
      <c r="A23" s="92" t="s">
        <v>76</v>
      </c>
      <c r="B23" s="28" t="str">
        <f>tbl_data!K22</f>
        <v>1.08 (0.92-1.27)</v>
      </c>
      <c r="C23" s="93">
        <f>tbl_data!L22</f>
        <v>0.34620000000000001</v>
      </c>
    </row>
    <row r="24" spans="1:3" ht="14.25" customHeight="1" x14ac:dyDescent="0.2">
      <c r="A24" s="90" t="s">
        <v>59</v>
      </c>
      <c r="B24" s="29"/>
      <c r="C24" s="91"/>
    </row>
    <row r="25" spans="1:3" ht="14.25" customHeight="1" x14ac:dyDescent="0.2">
      <c r="A25" s="92" t="s">
        <v>53</v>
      </c>
      <c r="B25" s="28" t="str">
        <f>tbl_data!K24</f>
        <v>0.99 (0.85-1.14)</v>
      </c>
      <c r="C25" s="93">
        <f>tbl_data!L24</f>
        <v>0.84330000000000005</v>
      </c>
    </row>
    <row r="26" spans="1:3" ht="14.25" customHeight="1" x14ac:dyDescent="0.2">
      <c r="A26" s="90" t="s">
        <v>57</v>
      </c>
      <c r="B26" s="29"/>
      <c r="C26" s="91"/>
    </row>
    <row r="27" spans="1:3" ht="14.25" customHeight="1" x14ac:dyDescent="0.2">
      <c r="A27" s="92" t="s">
        <v>23</v>
      </c>
      <c r="B27" s="28" t="str">
        <f>tbl_data!K26</f>
        <v>0.93 (0.82-1.05)</v>
      </c>
      <c r="C27" s="93">
        <f>tbl_data!L26</f>
        <v>0.2601</v>
      </c>
    </row>
    <row r="28" spans="1:3" ht="14.25" customHeight="1" x14ac:dyDescent="0.2">
      <c r="A28" s="90" t="s">
        <v>62</v>
      </c>
      <c r="B28" s="29"/>
      <c r="C28" s="91"/>
    </row>
    <row r="29" spans="1:3" ht="14.25" customHeight="1" x14ac:dyDescent="0.2">
      <c r="A29" s="92" t="s">
        <v>52</v>
      </c>
      <c r="B29" s="28" t="str">
        <f>tbl_data!K28</f>
        <v>1.15 (1.02-1.29)</v>
      </c>
      <c r="C29" s="93">
        <f>tbl_data!L28</f>
        <v>1.95E-2</v>
      </c>
    </row>
    <row r="30" spans="1:3" ht="14.25" customHeight="1" x14ac:dyDescent="0.2">
      <c r="A30" s="90" t="s">
        <v>63</v>
      </c>
      <c r="B30" s="29"/>
      <c r="C30" s="91"/>
    </row>
    <row r="31" spans="1:3" ht="14.25" customHeight="1" x14ac:dyDescent="0.2">
      <c r="A31" s="92" t="s">
        <v>23</v>
      </c>
      <c r="B31" s="28" t="str">
        <f>tbl_data!K30</f>
        <v>0.68 (0.66-0.69)</v>
      </c>
      <c r="C31" s="93" t="str">
        <f>tbl_data!L30</f>
        <v>&lt;0.0001</v>
      </c>
    </row>
    <row r="32" spans="1:3" ht="14.25" customHeight="1" x14ac:dyDescent="0.2">
      <c r="A32" s="95" t="s">
        <v>60</v>
      </c>
      <c r="B32" s="29" t="str">
        <f>tbl_data!K31</f>
        <v>0.86 (0.83-0.89)</v>
      </c>
      <c r="C32" s="91" t="str">
        <f>tbl_data!L31</f>
        <v>&lt;0.0001</v>
      </c>
    </row>
    <row r="33" spans="1:3" ht="14.25" customHeight="1" x14ac:dyDescent="0.2">
      <c r="A33" s="99" t="s">
        <v>61</v>
      </c>
      <c r="B33" s="28" t="str">
        <f>tbl_data!K32</f>
        <v>1.43 (1.31-1.57)</v>
      </c>
      <c r="C33" s="93" t="str">
        <f>tbl_data!L32</f>
        <v>&lt;0.0001</v>
      </c>
    </row>
    <row r="34" spans="1:3" ht="14.25" customHeight="1" x14ac:dyDescent="0.2">
      <c r="A34" s="88" t="s">
        <v>52</v>
      </c>
      <c r="B34" s="30"/>
      <c r="C34" s="96"/>
    </row>
    <row r="35" spans="1:3" ht="14.25" customHeight="1" x14ac:dyDescent="0.2">
      <c r="A35" s="90" t="s">
        <v>79</v>
      </c>
      <c r="B35" s="29"/>
      <c r="C35" s="91"/>
    </row>
    <row r="36" spans="1:3" ht="14.25" customHeight="1" x14ac:dyDescent="0.2">
      <c r="A36" s="92" t="s">
        <v>80</v>
      </c>
      <c r="B36" s="28" t="str">
        <f>tbl_data!K35</f>
        <v>0.85 (0.84-0.87)</v>
      </c>
      <c r="C36" s="93" t="str">
        <f>tbl_data!L35</f>
        <v>&lt;0.0001</v>
      </c>
    </row>
    <row r="37" spans="1:3" ht="14.25" customHeight="1" x14ac:dyDescent="0.2">
      <c r="A37" s="88" t="s">
        <v>123</v>
      </c>
      <c r="B37" s="82"/>
      <c r="C37" s="100"/>
    </row>
    <row r="38" spans="1:3" ht="14.25" customHeight="1" x14ac:dyDescent="0.2">
      <c r="A38" s="97" t="s">
        <v>124</v>
      </c>
      <c r="B38" s="83" t="str">
        <f>tbl_data!K37</f>
        <v>16.56 (15.85-17.31)</v>
      </c>
      <c r="C38" s="101" t="str">
        <f>tbl_data!L37</f>
        <v>&lt;0.0001</v>
      </c>
    </row>
    <row r="39" spans="1:3" ht="14.25" customHeight="1" x14ac:dyDescent="0.2">
      <c r="A39" s="99" t="s">
        <v>125</v>
      </c>
      <c r="B39" s="84" t="str">
        <f>tbl_data!K38</f>
        <v>0.68 (0.65-0.71)</v>
      </c>
      <c r="C39" s="102" t="str">
        <f>tbl_data!L38</f>
        <v>&lt;0.0001</v>
      </c>
    </row>
    <row r="40" spans="1:3" ht="14.25" customHeight="1" x14ac:dyDescent="0.2">
      <c r="A40" s="103" t="s">
        <v>126</v>
      </c>
      <c r="B40" s="104" t="str">
        <f>tbl_data!K39</f>
        <v>0.54 (0.52-0.57)</v>
      </c>
      <c r="C40" s="105" t="str">
        <f>tbl_data!L39</f>
        <v>&lt;0.0001</v>
      </c>
    </row>
    <row r="41" spans="1:3" ht="18" customHeight="1" x14ac:dyDescent="0.2">
      <c r="A41" s="118" t="s">
        <v>109</v>
      </c>
      <c r="B41" s="118"/>
      <c r="C41" s="118"/>
    </row>
  </sheetData>
  <mergeCells count="3">
    <mergeCell ref="A1:C1"/>
    <mergeCell ref="A2:C2"/>
    <mergeCell ref="A41:C41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 B38:C40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C52"/>
  <sheetViews>
    <sheetView workbookViewId="0">
      <selection activeCell="B37" sqref="B37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34.5" customHeight="1" x14ac:dyDescent="0.2">
      <c r="A1" s="116" t="s">
        <v>132</v>
      </c>
      <c r="B1" s="116"/>
      <c r="C1" s="116"/>
    </row>
    <row r="2" spans="1:3" s="14" customFormat="1" ht="12" x14ac:dyDescent="0.2">
      <c r="A2" s="117" t="s">
        <v>88</v>
      </c>
      <c r="B2" s="117"/>
      <c r="C2" s="117"/>
    </row>
    <row r="3" spans="1:3" ht="6" customHeight="1" x14ac:dyDescent="0.2">
      <c r="A3" s="74"/>
      <c r="B3" s="75"/>
      <c r="C3" s="76"/>
    </row>
    <row r="4" spans="1:3" ht="26.25" customHeight="1" x14ac:dyDescent="0.2">
      <c r="A4" s="1" t="s">
        <v>49</v>
      </c>
      <c r="B4" s="2" t="s">
        <v>85</v>
      </c>
      <c r="C4" s="24" t="s">
        <v>84</v>
      </c>
    </row>
    <row r="5" spans="1:3" ht="14.25" customHeight="1" x14ac:dyDescent="0.2">
      <c r="A5" s="8" t="s">
        <v>82</v>
      </c>
      <c r="B5" s="12"/>
      <c r="C5" s="40"/>
    </row>
    <row r="6" spans="1:3" ht="14.25" customHeight="1" x14ac:dyDescent="0.2">
      <c r="A6" s="5" t="s">
        <v>90</v>
      </c>
      <c r="B6" s="17"/>
      <c r="C6" s="25"/>
    </row>
    <row r="7" spans="1:3" ht="14.25" customHeight="1" x14ac:dyDescent="0.2">
      <c r="A7" s="10" t="s">
        <v>91</v>
      </c>
      <c r="B7" s="28" t="str">
        <f>tbl_data!B6</f>
        <v>0.38 (0.36-0.41)</v>
      </c>
      <c r="C7" s="26" t="str">
        <f>tbl_data!C6</f>
        <v>&lt;0.0001</v>
      </c>
    </row>
    <row r="8" spans="1:3" ht="14.25" customHeight="1" x14ac:dyDescent="0.2">
      <c r="A8" s="33" t="s">
        <v>92</v>
      </c>
      <c r="B8" s="29" t="str">
        <f>tbl_data!B7</f>
        <v>1.00 (0.96-1.05)</v>
      </c>
      <c r="C8" s="25">
        <f>tbl_data!C7</f>
        <v>0.83430000000000004</v>
      </c>
    </row>
    <row r="9" spans="1:3" ht="14.25" customHeight="1" x14ac:dyDescent="0.2">
      <c r="A9" s="32" t="s">
        <v>93</v>
      </c>
      <c r="B9" s="28" t="str">
        <f>tbl_data!B8</f>
        <v>1.01 (0.97-1.06)</v>
      </c>
      <c r="C9" s="26">
        <f>tbl_data!C8</f>
        <v>0.56020000000000003</v>
      </c>
    </row>
    <row r="10" spans="1:3" ht="14.25" customHeight="1" x14ac:dyDescent="0.2">
      <c r="A10" s="5" t="s">
        <v>56</v>
      </c>
      <c r="B10" s="29"/>
      <c r="C10" s="25"/>
    </row>
    <row r="11" spans="1:3" ht="14.25" customHeight="1" x14ac:dyDescent="0.2">
      <c r="A11" s="10" t="s">
        <v>51</v>
      </c>
      <c r="B11" s="28" t="str">
        <f>tbl_data!B10</f>
        <v>1.03 (1.00-1.06)</v>
      </c>
      <c r="C11" s="26">
        <f>tbl_data!C10</f>
        <v>4.48E-2</v>
      </c>
    </row>
    <row r="12" spans="1:3" ht="14.25" customHeight="1" x14ac:dyDescent="0.2">
      <c r="A12" s="5" t="s">
        <v>54</v>
      </c>
      <c r="B12" s="29" t="str">
        <f>tbl_data!B11</f>
        <v>1.05 (1.03-1.07)</v>
      </c>
      <c r="C12" s="25" t="str">
        <f>tbl_data!C11</f>
        <v>&lt;0.0001</v>
      </c>
    </row>
    <row r="13" spans="1:3" ht="14.25" customHeight="1" x14ac:dyDescent="0.2">
      <c r="A13" s="6" t="s">
        <v>94</v>
      </c>
      <c r="B13" s="28"/>
      <c r="C13" s="26"/>
    </row>
    <row r="14" spans="1:3" ht="14.25" customHeight="1" x14ac:dyDescent="0.2">
      <c r="A14" s="11">
        <v>2</v>
      </c>
      <c r="B14" s="29" t="str">
        <f>tbl_data!B13</f>
        <v>0.99 (0.95-1.03)</v>
      </c>
      <c r="C14" s="25">
        <f>tbl_data!C13</f>
        <v>0.61639999999999995</v>
      </c>
    </row>
    <row r="15" spans="1:3" ht="14.25" customHeight="1" x14ac:dyDescent="0.2">
      <c r="A15" s="10">
        <v>3</v>
      </c>
      <c r="B15" s="28" t="str">
        <f>tbl_data!B14</f>
        <v>1.10 (1.05-1.15)</v>
      </c>
      <c r="C15" s="26" t="str">
        <f>tbl_data!C14</f>
        <v>&lt;0.0001</v>
      </c>
    </row>
    <row r="16" spans="1:3" ht="14.25" customHeight="1" x14ac:dyDescent="0.2">
      <c r="A16" s="11" t="s">
        <v>95</v>
      </c>
      <c r="B16" s="29" t="str">
        <f>tbl_data!B15</f>
        <v>1.04 (0.99-1.10)</v>
      </c>
      <c r="C16" s="25">
        <f>tbl_data!C15</f>
        <v>0.1022</v>
      </c>
    </row>
    <row r="17" spans="1:3" ht="14.25" customHeight="1" x14ac:dyDescent="0.2">
      <c r="A17" s="6" t="s">
        <v>96</v>
      </c>
      <c r="B17" s="28"/>
      <c r="C17" s="26"/>
    </row>
    <row r="18" spans="1:3" ht="14.25" customHeight="1" x14ac:dyDescent="0.2">
      <c r="A18" s="11" t="s">
        <v>23</v>
      </c>
      <c r="B18" s="29" t="str">
        <f>tbl_data!B17</f>
        <v>1.03 (0.94-1.12)</v>
      </c>
      <c r="C18" s="25">
        <f>tbl_data!C17</f>
        <v>0.55349999999999999</v>
      </c>
    </row>
    <row r="19" spans="1:3" ht="14.25" customHeight="1" x14ac:dyDescent="0.2">
      <c r="A19" s="6" t="s">
        <v>64</v>
      </c>
      <c r="B19" s="28"/>
      <c r="C19" s="26"/>
    </row>
    <row r="20" spans="1:3" ht="14.25" customHeight="1" x14ac:dyDescent="0.2">
      <c r="A20" s="11">
        <v>1</v>
      </c>
      <c r="B20" s="29" t="str">
        <f>tbl_data!B19</f>
        <v>1.07 (1.03-1.11)</v>
      </c>
      <c r="C20" s="25">
        <f>tbl_data!C19</f>
        <v>1.1000000000000001E-3</v>
      </c>
    </row>
    <row r="21" spans="1:3" ht="14.25" customHeight="1" x14ac:dyDescent="0.2">
      <c r="A21" s="10">
        <v>2</v>
      </c>
      <c r="B21" s="28" t="str">
        <f>tbl_data!B20</f>
        <v>1.10 (0.93-1.30)</v>
      </c>
      <c r="C21" s="26">
        <f>tbl_data!C20</f>
        <v>0.25769999999999998</v>
      </c>
    </row>
    <row r="22" spans="1:3" ht="14.25" customHeight="1" x14ac:dyDescent="0.2">
      <c r="A22" s="11" t="s">
        <v>65</v>
      </c>
      <c r="B22" s="29" t="str">
        <f>tbl_data!B21</f>
        <v>1.17 (0.95-1.44)</v>
      </c>
      <c r="C22" s="25">
        <f>tbl_data!C21</f>
        <v>0.1389</v>
      </c>
    </row>
    <row r="23" spans="1:3" ht="14.25" customHeight="1" x14ac:dyDescent="0.2">
      <c r="A23" s="8" t="s">
        <v>81</v>
      </c>
      <c r="B23" s="30"/>
      <c r="C23" s="41"/>
    </row>
    <row r="24" spans="1:3" ht="14.25" customHeight="1" x14ac:dyDescent="0.2">
      <c r="A24" s="9" t="s">
        <v>71</v>
      </c>
      <c r="B24" s="31" t="str">
        <f>tbl_data!B23</f>
        <v>1.17 (1.09-1.26)</v>
      </c>
      <c r="C24" s="27" t="str">
        <f>tbl_data!C23</f>
        <v>&lt;0.0001</v>
      </c>
    </row>
    <row r="25" spans="1:3" ht="14.25" customHeight="1" x14ac:dyDescent="0.2">
      <c r="A25" s="6" t="s">
        <v>56</v>
      </c>
      <c r="B25" s="28"/>
      <c r="C25" s="26"/>
    </row>
    <row r="26" spans="1:3" ht="14.25" customHeight="1" x14ac:dyDescent="0.2">
      <c r="A26" s="11" t="s">
        <v>51</v>
      </c>
      <c r="B26" s="29" t="str">
        <f>tbl_data!B25</f>
        <v>0.92 (0.79-1.08)</v>
      </c>
      <c r="C26" s="25">
        <f>tbl_data!C25</f>
        <v>0.3155</v>
      </c>
    </row>
    <row r="27" spans="1:3" ht="14.25" customHeight="1" x14ac:dyDescent="0.2">
      <c r="A27" s="6" t="s">
        <v>72</v>
      </c>
      <c r="B27" s="28"/>
      <c r="C27" s="26"/>
    </row>
    <row r="28" spans="1:3" ht="14.25" customHeight="1" x14ac:dyDescent="0.2">
      <c r="A28" s="11" t="s">
        <v>73</v>
      </c>
      <c r="B28" s="29" t="str">
        <f>tbl_data!B27</f>
        <v>0.73 (0.62-0.87)</v>
      </c>
      <c r="C28" s="25">
        <f>tbl_data!C27</f>
        <v>2.9999999999999997E-4</v>
      </c>
    </row>
    <row r="29" spans="1:3" ht="14.25" customHeight="1" x14ac:dyDescent="0.2">
      <c r="A29" s="10" t="s">
        <v>74</v>
      </c>
      <c r="B29" s="28" t="str">
        <f>tbl_data!B28</f>
        <v>1.49 (1.26-1.77)</v>
      </c>
      <c r="C29" s="26" t="str">
        <f>tbl_data!C28</f>
        <v>&lt;0.0001</v>
      </c>
    </row>
    <row r="30" spans="1:3" ht="14.25" customHeight="1" x14ac:dyDescent="0.2">
      <c r="A30" s="11" t="s">
        <v>75</v>
      </c>
      <c r="B30" s="29" t="str">
        <f>tbl_data!B29</f>
        <v>0.96 (0.78-1.18)</v>
      </c>
      <c r="C30" s="25">
        <f>tbl_data!C29</f>
        <v>0.70640000000000003</v>
      </c>
    </row>
    <row r="31" spans="1:3" ht="14.25" customHeight="1" x14ac:dyDescent="0.2">
      <c r="A31" s="10" t="s">
        <v>76</v>
      </c>
      <c r="B31" s="28" t="str">
        <f>tbl_data!B30</f>
        <v>0.64 (0.48-0.84)</v>
      </c>
      <c r="C31" s="26">
        <f>tbl_data!C30</f>
        <v>1.4E-3</v>
      </c>
    </row>
    <row r="32" spans="1:3" ht="14.25" customHeight="1" x14ac:dyDescent="0.2">
      <c r="A32" s="5" t="s">
        <v>59</v>
      </c>
      <c r="B32" s="29"/>
      <c r="C32" s="25"/>
    </row>
    <row r="33" spans="1:3" ht="14.25" customHeight="1" x14ac:dyDescent="0.2">
      <c r="A33" s="10" t="s">
        <v>53</v>
      </c>
      <c r="B33" s="28" t="str">
        <f>tbl_data!B32</f>
        <v>1.07 (0.87-1.31)</v>
      </c>
      <c r="C33" s="26">
        <f>tbl_data!C32</f>
        <v>0.52200000000000002</v>
      </c>
    </row>
    <row r="34" spans="1:3" ht="14.25" customHeight="1" x14ac:dyDescent="0.2">
      <c r="A34" s="5" t="s">
        <v>57</v>
      </c>
      <c r="B34" s="29"/>
      <c r="C34" s="25"/>
    </row>
    <row r="35" spans="1:3" ht="14.25" customHeight="1" x14ac:dyDescent="0.2">
      <c r="A35" s="10" t="s">
        <v>23</v>
      </c>
      <c r="B35" s="28" t="str">
        <f>tbl_data!B34</f>
        <v>0.84 (0.71-1.00)</v>
      </c>
      <c r="C35" s="26">
        <f>tbl_data!C34</f>
        <v>5.2699999999999997E-2</v>
      </c>
    </row>
    <row r="36" spans="1:3" ht="14.25" customHeight="1" x14ac:dyDescent="0.2">
      <c r="A36" s="5" t="s">
        <v>62</v>
      </c>
      <c r="B36" s="29"/>
      <c r="C36" s="25"/>
    </row>
    <row r="37" spans="1:3" ht="14.25" customHeight="1" x14ac:dyDescent="0.2">
      <c r="A37" s="10" t="s">
        <v>52</v>
      </c>
      <c r="B37" s="28" t="str">
        <f>tbl_data!B36</f>
        <v>1.28 (1.09-1.50)</v>
      </c>
      <c r="C37" s="26">
        <f>tbl_data!C36</f>
        <v>2.0999999999999999E-3</v>
      </c>
    </row>
    <row r="38" spans="1:3" ht="14.25" customHeight="1" x14ac:dyDescent="0.2">
      <c r="A38" s="5" t="s">
        <v>89</v>
      </c>
      <c r="B38" s="29"/>
      <c r="C38" s="25"/>
    </row>
    <row r="39" spans="1:3" ht="14.25" customHeight="1" x14ac:dyDescent="0.2">
      <c r="A39" s="10" t="s">
        <v>23</v>
      </c>
      <c r="B39" s="28" t="str">
        <f>tbl_data!B38</f>
        <v>0.64 (0.49-0.83)</v>
      </c>
      <c r="C39" s="26">
        <f>tbl_data!C38</f>
        <v>8.9999999999999998E-4</v>
      </c>
    </row>
    <row r="40" spans="1:3" ht="14.25" customHeight="1" x14ac:dyDescent="0.2">
      <c r="A40" s="5" t="s">
        <v>63</v>
      </c>
      <c r="B40" s="29"/>
      <c r="C40" s="25"/>
    </row>
    <row r="41" spans="1:3" ht="14.25" customHeight="1" x14ac:dyDescent="0.2">
      <c r="A41" s="10" t="s">
        <v>23</v>
      </c>
      <c r="B41" s="28" t="str">
        <f>tbl_data!B40</f>
        <v>0.78 (0.75-0.81)</v>
      </c>
      <c r="C41" s="26" t="str">
        <f>tbl_data!C40</f>
        <v>&lt;0.0001</v>
      </c>
    </row>
    <row r="42" spans="1:3" ht="14.25" customHeight="1" x14ac:dyDescent="0.2">
      <c r="A42" s="11" t="s">
        <v>60</v>
      </c>
      <c r="B42" s="29" t="str">
        <f>tbl_data!B41</f>
        <v>0.74 (0.70-0.79)</v>
      </c>
      <c r="C42" s="25" t="str">
        <f>tbl_data!C41</f>
        <v>&lt;0.0001</v>
      </c>
    </row>
    <row r="43" spans="1:3" ht="14.25" customHeight="1" x14ac:dyDescent="0.2">
      <c r="A43" s="13" t="s">
        <v>61</v>
      </c>
      <c r="B43" s="28" t="str">
        <f>tbl_data!B42</f>
        <v>1.56 (1.36-1.80)</v>
      </c>
      <c r="C43" s="26" t="str">
        <f>tbl_data!C42</f>
        <v>&lt;0.0001</v>
      </c>
    </row>
    <row r="44" spans="1:3" ht="14.25" customHeight="1" x14ac:dyDescent="0.2">
      <c r="A44" s="8" t="s">
        <v>52</v>
      </c>
      <c r="B44" s="30"/>
      <c r="C44" s="41"/>
    </row>
    <row r="45" spans="1:3" ht="14.25" customHeight="1" x14ac:dyDescent="0.2">
      <c r="A45" s="5" t="s">
        <v>79</v>
      </c>
      <c r="B45" s="29"/>
      <c r="C45" s="25"/>
    </row>
    <row r="46" spans="1:3" ht="14.25" customHeight="1" x14ac:dyDescent="0.2">
      <c r="A46" s="108" t="s">
        <v>80</v>
      </c>
      <c r="B46" s="78" t="str">
        <f>tbl_data!B45</f>
        <v>0.83 (0.80-0.85)</v>
      </c>
      <c r="C46" s="109" t="str">
        <f>tbl_data!C45</f>
        <v>&lt;0.0001</v>
      </c>
    </row>
    <row r="47" spans="1:3" ht="14.25" customHeight="1" x14ac:dyDescent="0.2">
      <c r="A47" s="8" t="s">
        <v>123</v>
      </c>
      <c r="B47" s="82"/>
      <c r="C47" s="110"/>
    </row>
    <row r="48" spans="1:3" ht="14.25" customHeight="1" x14ac:dyDescent="0.2">
      <c r="A48" s="9" t="s">
        <v>124</v>
      </c>
      <c r="B48" s="106" t="str">
        <f>tbl_data!B47</f>
        <v>33.00 (30.53-35.66)</v>
      </c>
      <c r="C48" s="111" t="str">
        <f>tbl_data!C47</f>
        <v>&lt;0.0001</v>
      </c>
    </row>
    <row r="49" spans="1:3" ht="14.25" customHeight="1" x14ac:dyDescent="0.2">
      <c r="A49" s="13" t="s">
        <v>125</v>
      </c>
      <c r="B49" s="107" t="str">
        <f>tbl_data!B48</f>
        <v>3.24 (2.98-3.52)</v>
      </c>
      <c r="C49" s="112" t="str">
        <f>tbl_data!C48</f>
        <v>&lt;0.0001</v>
      </c>
    </row>
    <row r="50" spans="1:3" ht="14.25" customHeight="1" x14ac:dyDescent="0.2">
      <c r="A50" s="113" t="s">
        <v>126</v>
      </c>
      <c r="B50" s="114" t="str">
        <f>tbl_data!B49</f>
        <v>1.80 (1.65-1.95)</v>
      </c>
      <c r="C50" s="115" t="str">
        <f>tbl_data!C49</f>
        <v>&lt;0.0001</v>
      </c>
    </row>
    <row r="51" spans="1:3" ht="14.25" customHeight="1" x14ac:dyDescent="0.2">
      <c r="A51" s="79"/>
      <c r="B51" s="80"/>
      <c r="C51" s="81"/>
    </row>
    <row r="52" spans="1:3" ht="18" customHeight="1" x14ac:dyDescent="0.2">
      <c r="A52" s="118" t="s">
        <v>109</v>
      </c>
      <c r="B52" s="118"/>
      <c r="C52" s="118"/>
    </row>
  </sheetData>
  <mergeCells count="3">
    <mergeCell ref="A1:C1"/>
    <mergeCell ref="A2:C2"/>
    <mergeCell ref="A52:C52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 B48:C51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52"/>
  <sheetViews>
    <sheetView zoomScaleNormal="100" workbookViewId="0">
      <pane ySplit="3" topLeftCell="A13" activePane="bottomLeft" state="frozen"/>
      <selection activeCell="L1" sqref="L1"/>
      <selection pane="bottomLeft" activeCell="M45" sqref="M45"/>
    </sheetView>
  </sheetViews>
  <sheetFormatPr defaultRowHeight="12.75" x14ac:dyDescent="0.2"/>
  <cols>
    <col min="1" max="1" width="41.28515625" style="34" bestFit="1" customWidth="1"/>
    <col min="2" max="2" width="45.28515625" style="34" customWidth="1"/>
    <col min="3" max="4" width="8.28515625" style="43" customWidth="1"/>
    <col min="5" max="5" width="9.140625" style="47"/>
    <col min="6" max="6" width="10.85546875" style="47" bestFit="1" customWidth="1"/>
    <col min="7" max="7" width="12.140625" style="47" bestFit="1" customWidth="1"/>
    <col min="8" max="9" width="9.140625" style="48"/>
    <col min="11" max="11" width="8.7109375" customWidth="1"/>
    <col min="12" max="12" width="7.42578125" customWidth="1"/>
    <col min="13" max="13" width="41.28515625" style="19" bestFit="1" customWidth="1"/>
    <col min="14" max="14" width="53.140625" style="34" bestFit="1" customWidth="1"/>
    <col min="15" max="15" width="6.85546875" style="43" customWidth="1"/>
    <col min="16" max="16" width="6.85546875" style="42" customWidth="1"/>
    <col min="17" max="21" width="10.28515625" style="48" customWidth="1"/>
    <col min="22" max="22" width="10.28515625" customWidth="1"/>
  </cols>
  <sheetData>
    <row r="1" spans="1:23" s="56" customFormat="1" x14ac:dyDescent="0.2">
      <c r="A1" s="52" t="s">
        <v>49</v>
      </c>
      <c r="B1" s="52"/>
      <c r="C1" s="53" t="s">
        <v>47</v>
      </c>
      <c r="D1" s="54"/>
      <c r="E1" s="55"/>
      <c r="F1" s="55"/>
      <c r="G1" s="55"/>
      <c r="H1" s="55"/>
      <c r="I1" s="55"/>
      <c r="M1" s="57" t="s">
        <v>49</v>
      </c>
      <c r="N1" s="52"/>
      <c r="O1" s="54" t="s">
        <v>48</v>
      </c>
      <c r="P1" s="53"/>
      <c r="Q1" s="55"/>
      <c r="R1" s="55"/>
      <c r="S1" s="55"/>
      <c r="T1" s="55"/>
      <c r="U1" s="55"/>
    </row>
    <row r="2" spans="1:23" s="56" customFormat="1" x14ac:dyDescent="0.2">
      <c r="A2" s="52"/>
      <c r="B2" s="52"/>
      <c r="C2" s="54"/>
      <c r="D2" s="54"/>
      <c r="E2" s="55" t="s">
        <v>66</v>
      </c>
      <c r="F2" s="55"/>
      <c r="G2" s="55"/>
      <c r="H2" s="55"/>
      <c r="I2" s="55"/>
      <c r="K2" s="56" t="s">
        <v>110</v>
      </c>
      <c r="M2" s="57"/>
      <c r="N2" s="52"/>
      <c r="O2" s="54"/>
      <c r="P2" s="53"/>
      <c r="Q2" s="55" t="s">
        <v>66</v>
      </c>
      <c r="R2" s="55"/>
      <c r="S2" s="55"/>
      <c r="T2" s="55"/>
      <c r="U2" s="55"/>
      <c r="W2" s="56" t="s">
        <v>110</v>
      </c>
    </row>
    <row r="3" spans="1:23" s="56" customFormat="1" x14ac:dyDescent="0.2">
      <c r="A3" s="52" t="s">
        <v>102</v>
      </c>
      <c r="B3" s="58" t="s">
        <v>101</v>
      </c>
      <c r="C3" s="54" t="s">
        <v>97</v>
      </c>
      <c r="D3" s="54" t="s">
        <v>98</v>
      </c>
      <c r="E3" s="55" t="s">
        <v>67</v>
      </c>
      <c r="F3" s="59" t="s">
        <v>99</v>
      </c>
      <c r="G3" s="59" t="s">
        <v>100</v>
      </c>
      <c r="H3" s="55" t="s">
        <v>68</v>
      </c>
      <c r="I3" s="55" t="s">
        <v>69</v>
      </c>
      <c r="J3" s="56" t="s">
        <v>70</v>
      </c>
      <c r="K3" s="56" t="s">
        <v>83</v>
      </c>
      <c r="M3" s="57"/>
      <c r="N3" s="58" t="s">
        <v>101</v>
      </c>
      <c r="O3" s="54" t="s">
        <v>97</v>
      </c>
      <c r="P3" s="53" t="s">
        <v>98</v>
      </c>
      <c r="Q3" s="55" t="s">
        <v>67</v>
      </c>
      <c r="R3" s="59" t="s">
        <v>99</v>
      </c>
      <c r="S3" s="59" t="s">
        <v>100</v>
      </c>
      <c r="T3" s="55" t="s">
        <v>68</v>
      </c>
      <c r="U3" s="55" t="s">
        <v>69</v>
      </c>
      <c r="V3" s="56" t="s">
        <v>70</v>
      </c>
      <c r="W3" s="56" t="s">
        <v>83</v>
      </c>
    </row>
    <row r="4" spans="1:23" x14ac:dyDescent="0.2">
      <c r="A4" s="39" t="s">
        <v>107</v>
      </c>
      <c r="B4" s="60" t="str">
        <f>CONCATENATE(A4,K4)</f>
        <v xml:space="preserve">Patient Characteristics: </v>
      </c>
      <c r="C4" s="46">
        <v>0</v>
      </c>
      <c r="D4" s="46">
        <f>D51+2</f>
        <v>2</v>
      </c>
      <c r="K4" t="str">
        <f>IF(ISBLANK(J4)," ",IF(OR(J4="&lt;.0001",J4&lt;0.01),"*"," "))</f>
        <v xml:space="preserve"> </v>
      </c>
      <c r="M4" s="39" t="s">
        <v>107</v>
      </c>
      <c r="N4" s="60" t="str">
        <f>CONCATENATE(M4,W4)</f>
        <v xml:space="preserve">Patient Characteristics: </v>
      </c>
      <c r="O4" s="43">
        <v>0</v>
      </c>
      <c r="P4" s="46">
        <f>P44+2</f>
        <v>2</v>
      </c>
      <c r="Q4" s="47"/>
      <c r="R4" s="47"/>
      <c r="S4" s="47"/>
      <c r="W4" t="str">
        <f>IF(ISBLANK(V4)," ",IF(OR(V4="&lt;.0001",V4&lt;0.01),"*"," "))</f>
        <v xml:space="preserve"> </v>
      </c>
    </row>
    <row r="5" spans="1:23" x14ac:dyDescent="0.2">
      <c r="A5" s="35" t="s">
        <v>90</v>
      </c>
      <c r="B5" s="45" t="str">
        <f t="shared" ref="B5:B49" si="0">CONCATENATE(A5,K5)</f>
        <v xml:space="preserve">Age Group (Ref: 10-14 Years) </v>
      </c>
      <c r="C5" s="44">
        <v>0</v>
      </c>
      <c r="D5" s="49">
        <f>D4+2</f>
        <v>4</v>
      </c>
      <c r="K5" t="str">
        <f t="shared" ref="K5:K45" si="1">IF(ISBLANK(J5)," ",IF(OR(J5="&lt;.0001",J5&lt;0.01),"*"," "))</f>
        <v xml:space="preserve"> </v>
      </c>
      <c r="M5" s="19" t="s">
        <v>58</v>
      </c>
      <c r="N5" s="62" t="str">
        <f t="shared" ref="N5:N39" si="2">CONCATENATE(M5,W5)</f>
        <v xml:space="preserve">Age Group (Ref: 15-64 Years) </v>
      </c>
      <c r="O5" s="43">
        <v>0</v>
      </c>
      <c r="P5" s="49">
        <f>P4+2</f>
        <v>4</v>
      </c>
      <c r="Q5" s="47"/>
      <c r="R5" s="47"/>
      <c r="S5" s="47"/>
      <c r="W5" t="str">
        <f t="shared" ref="W5:W39" si="3">IF(ISBLANK(V5)," ",IF(OR(V5="&lt;.0001",V5&lt;0.01),"*"," "))</f>
        <v xml:space="preserve"> </v>
      </c>
    </row>
    <row r="6" spans="1:23" x14ac:dyDescent="0.2">
      <c r="A6" s="36" t="s">
        <v>91</v>
      </c>
      <c r="B6" s="61" t="str">
        <f t="shared" si="0"/>
        <v>Under 1*</v>
      </c>
      <c r="C6" s="44">
        <v>0</v>
      </c>
      <c r="D6" s="49">
        <f t="shared" ref="D6:D45" si="4">D5+2</f>
        <v>6</v>
      </c>
      <c r="E6" s="47">
        <f>output_kids!D15</f>
        <v>0.38490000000000002</v>
      </c>
      <c r="F6" s="47">
        <f>E6-H6</f>
        <v>2.4000000000000021E-2</v>
      </c>
      <c r="G6" s="47">
        <f>I6-E6</f>
        <v>2.5700000000000001E-2</v>
      </c>
      <c r="H6" s="48">
        <f>output_kids!E15</f>
        <v>0.3609</v>
      </c>
      <c r="I6" s="48">
        <f>output_kids!F15</f>
        <v>0.41060000000000002</v>
      </c>
      <c r="J6" t="str">
        <f>output_kids!G15</f>
        <v>&lt;.0001</v>
      </c>
      <c r="K6" t="str">
        <f t="shared" si="1"/>
        <v>*</v>
      </c>
      <c r="M6" s="21" t="s">
        <v>55</v>
      </c>
      <c r="N6" s="63" t="str">
        <f t="shared" si="2"/>
        <v>65 and Older*</v>
      </c>
      <c r="O6" s="43">
        <v>0</v>
      </c>
      <c r="P6" s="49">
        <f t="shared" ref="P6" si="5">P5+2</f>
        <v>6</v>
      </c>
      <c r="Q6" s="47">
        <f>output_adults!D14</f>
        <v>1.0454000000000001</v>
      </c>
      <c r="R6" s="47">
        <f>Q6-T6</f>
        <v>2.0500000000000185E-2</v>
      </c>
      <c r="S6" s="47">
        <f>U6-Q6</f>
        <v>2.079999999999993E-2</v>
      </c>
      <c r="T6" s="48">
        <f>output_adults!E14</f>
        <v>1.0248999999999999</v>
      </c>
      <c r="U6" s="48">
        <f>output_adults!F14</f>
        <v>1.0662</v>
      </c>
      <c r="V6" t="str">
        <f>output_adults!G14</f>
        <v>&lt;.0001</v>
      </c>
      <c r="W6" t="str">
        <f t="shared" si="3"/>
        <v>*</v>
      </c>
    </row>
    <row r="7" spans="1:23" x14ac:dyDescent="0.2">
      <c r="A7" s="37" t="s">
        <v>128</v>
      </c>
      <c r="B7" s="61" t="str">
        <f t="shared" si="0"/>
        <v xml:space="preserve">1-4 </v>
      </c>
      <c r="C7" s="44">
        <v>0</v>
      </c>
      <c r="D7" s="49">
        <f t="shared" si="4"/>
        <v>8</v>
      </c>
      <c r="E7" s="47">
        <f>output_kids!D16</f>
        <v>1.0044999999999999</v>
      </c>
      <c r="F7" s="47">
        <f t="shared" ref="F7:F45" si="6">E7-H7</f>
        <v>4.1499999999999981E-2</v>
      </c>
      <c r="G7" s="47">
        <f t="shared" ref="G7:G45" si="7">I7-E7</f>
        <v>4.3300000000000116E-2</v>
      </c>
      <c r="H7" s="48">
        <f>output_kids!E16</f>
        <v>0.96299999999999997</v>
      </c>
      <c r="I7" s="48">
        <f>output_kids!F16</f>
        <v>1.0478000000000001</v>
      </c>
      <c r="J7">
        <f>output_kids!G16</f>
        <v>0.83430000000000004</v>
      </c>
      <c r="K7" t="str">
        <f t="shared" si="1"/>
        <v xml:space="preserve"> </v>
      </c>
      <c r="M7" s="19" t="s">
        <v>56</v>
      </c>
      <c r="N7" s="62" t="str">
        <f t="shared" si="2"/>
        <v xml:space="preserve">Sex (Ref: Female) </v>
      </c>
      <c r="O7" s="43">
        <v>0</v>
      </c>
      <c r="P7" s="49">
        <f>P6+3</f>
        <v>9</v>
      </c>
      <c r="Q7" s="47"/>
      <c r="R7" s="47"/>
      <c r="S7" s="47"/>
      <c r="W7" t="str">
        <f t="shared" si="3"/>
        <v xml:space="preserve"> </v>
      </c>
    </row>
    <row r="8" spans="1:23" x14ac:dyDescent="0.2">
      <c r="A8" s="37" t="s">
        <v>93</v>
      </c>
      <c r="B8" s="61" t="str">
        <f t="shared" si="0"/>
        <v xml:space="preserve">5-9 </v>
      </c>
      <c r="C8" s="44">
        <v>0</v>
      </c>
      <c r="D8" s="49">
        <f t="shared" si="4"/>
        <v>10</v>
      </c>
      <c r="E8" s="47">
        <f>output_kids!D17</f>
        <v>1.0125</v>
      </c>
      <c r="F8" s="47">
        <f t="shared" si="6"/>
        <v>4.1499999999999981E-2</v>
      </c>
      <c r="G8" s="47">
        <f t="shared" si="7"/>
        <v>4.3300000000000116E-2</v>
      </c>
      <c r="H8" s="48">
        <f>output_kids!E17</f>
        <v>0.97099999999999997</v>
      </c>
      <c r="I8" s="48">
        <f>output_kids!F17</f>
        <v>1.0558000000000001</v>
      </c>
      <c r="J8">
        <f>output_kids!G17</f>
        <v>0.56020000000000003</v>
      </c>
      <c r="K8" t="str">
        <f t="shared" si="1"/>
        <v xml:space="preserve"> </v>
      </c>
      <c r="M8" s="21" t="s">
        <v>51</v>
      </c>
      <c r="N8" s="63" t="str">
        <f t="shared" si="2"/>
        <v>Male*</v>
      </c>
      <c r="O8" s="43">
        <v>0</v>
      </c>
      <c r="P8" s="49">
        <f>P7+2</f>
        <v>11</v>
      </c>
      <c r="Q8" s="47">
        <f>output_adults!D15</f>
        <v>0.90539999999999998</v>
      </c>
      <c r="R8" s="47">
        <f t="shared" ref="R8:R9" si="8">Q8-T8</f>
        <v>1.3900000000000023E-2</v>
      </c>
      <c r="S8" s="47">
        <f t="shared" ref="S8:S9" si="9">U8-Q8</f>
        <v>1.419999999999999E-2</v>
      </c>
      <c r="T8" s="48">
        <f>output_adults!E15</f>
        <v>0.89149999999999996</v>
      </c>
      <c r="U8" s="48">
        <f>output_adults!F15</f>
        <v>0.91959999999999997</v>
      </c>
      <c r="V8" t="str">
        <f>output_adults!G15</f>
        <v>&lt;.0001</v>
      </c>
      <c r="W8" t="str">
        <f t="shared" si="3"/>
        <v>*</v>
      </c>
    </row>
    <row r="9" spans="1:23" x14ac:dyDescent="0.2">
      <c r="A9" s="35" t="s">
        <v>56</v>
      </c>
      <c r="B9" s="45" t="str">
        <f t="shared" si="0"/>
        <v xml:space="preserve">Sex (Ref: Female) </v>
      </c>
      <c r="C9" s="44">
        <v>0</v>
      </c>
      <c r="D9" s="49">
        <f>D8+3</f>
        <v>13</v>
      </c>
      <c r="K9" t="str">
        <f t="shared" si="1"/>
        <v xml:space="preserve"> </v>
      </c>
      <c r="M9" s="19" t="s">
        <v>54</v>
      </c>
      <c r="N9" s="62" t="str">
        <f t="shared" si="2"/>
        <v>Average Socioeconomic Factor Index (SEFI-2)*</v>
      </c>
      <c r="O9" s="43">
        <v>0</v>
      </c>
      <c r="P9" s="49">
        <f>P8+3</f>
        <v>14</v>
      </c>
      <c r="Q9" s="47">
        <f>output_adults!D21</f>
        <v>1.0215000000000001</v>
      </c>
      <c r="R9" s="47">
        <f t="shared" si="8"/>
        <v>8.7000000000001521E-3</v>
      </c>
      <c r="S9" s="47">
        <f t="shared" si="9"/>
        <v>8.799999999999919E-3</v>
      </c>
      <c r="T9" s="48">
        <f>output_adults!E21</f>
        <v>1.0127999999999999</v>
      </c>
      <c r="U9" s="48">
        <f>output_adults!F21</f>
        <v>1.0303</v>
      </c>
      <c r="V9" t="str">
        <f>output_adults!G21</f>
        <v>&lt;.0001</v>
      </c>
      <c r="W9" t="str">
        <f t="shared" si="3"/>
        <v>*</v>
      </c>
    </row>
    <row r="10" spans="1:23" x14ac:dyDescent="0.2">
      <c r="A10" s="36" t="s">
        <v>51</v>
      </c>
      <c r="B10" s="61" t="str">
        <f t="shared" si="0"/>
        <v xml:space="preserve">Male </v>
      </c>
      <c r="C10" s="44">
        <v>0</v>
      </c>
      <c r="D10" s="49">
        <f t="shared" si="4"/>
        <v>15</v>
      </c>
      <c r="E10" s="47">
        <f>output_kids!D18</f>
        <v>1.0314000000000001</v>
      </c>
      <c r="F10" s="47">
        <f t="shared" si="6"/>
        <v>3.0700000000000172E-2</v>
      </c>
      <c r="G10" s="47">
        <f t="shared" si="7"/>
        <v>3.159999999999985E-2</v>
      </c>
      <c r="H10" s="48">
        <f>output_kids!E18</f>
        <v>1.0006999999999999</v>
      </c>
      <c r="I10" s="48">
        <f>output_kids!F18</f>
        <v>1.0629999999999999</v>
      </c>
      <c r="J10">
        <f>output_kids!G18</f>
        <v>4.48E-2</v>
      </c>
      <c r="K10" t="str">
        <f t="shared" si="1"/>
        <v xml:space="preserve"> </v>
      </c>
      <c r="M10" s="19" t="s">
        <v>64</v>
      </c>
      <c r="N10" s="62" t="str">
        <f t="shared" si="2"/>
        <v xml:space="preserve">Charlson Comorbidity Index Score (Ref: 0) </v>
      </c>
      <c r="O10" s="43">
        <v>0</v>
      </c>
      <c r="P10" s="49">
        <f>P9+3</f>
        <v>17</v>
      </c>
      <c r="Q10" s="47"/>
      <c r="R10" s="47"/>
      <c r="S10" s="47"/>
      <c r="W10" t="str">
        <f t="shared" si="3"/>
        <v xml:space="preserve"> </v>
      </c>
    </row>
    <row r="11" spans="1:23" x14ac:dyDescent="0.2">
      <c r="A11" s="35" t="s">
        <v>54</v>
      </c>
      <c r="B11" s="45" t="str">
        <f t="shared" si="0"/>
        <v>Average Socioeconomic Factor Index (SEFI-2)*</v>
      </c>
      <c r="C11" s="44">
        <v>0</v>
      </c>
      <c r="D11" s="49">
        <f>D10+3</f>
        <v>18</v>
      </c>
      <c r="E11" s="47">
        <f>output_kids!D28</f>
        <v>1.0488999999999999</v>
      </c>
      <c r="F11" s="47">
        <f t="shared" si="6"/>
        <v>1.8299999999999983E-2</v>
      </c>
      <c r="G11" s="47">
        <f t="shared" si="7"/>
        <v>1.8700000000000161E-2</v>
      </c>
      <c r="H11" s="48">
        <f>output_kids!E28</f>
        <v>1.0306</v>
      </c>
      <c r="I11" s="48">
        <f>output_kids!F28</f>
        <v>1.0676000000000001</v>
      </c>
      <c r="J11" t="str">
        <f>output_kids!G28</f>
        <v>&lt;.0001</v>
      </c>
      <c r="K11" t="str">
        <f t="shared" si="1"/>
        <v>*</v>
      </c>
      <c r="M11" s="21">
        <v>1</v>
      </c>
      <c r="N11" s="63" t="str">
        <f t="shared" si="2"/>
        <v>1*</v>
      </c>
      <c r="O11" s="43">
        <v>0</v>
      </c>
      <c r="P11" s="49">
        <f t="shared" ref="P11:P13" si="10">P10+2</f>
        <v>19</v>
      </c>
      <c r="Q11" s="47">
        <f>output_adults!D16</f>
        <v>1.1404000000000001</v>
      </c>
      <c r="R11" s="47">
        <f t="shared" ref="R11:R13" si="11">Q11-T11</f>
        <v>2.1500000000000075E-2</v>
      </c>
      <c r="S11" s="47">
        <f t="shared" ref="S11:S13" si="12">U11-Q11</f>
        <v>2.179999999999982E-2</v>
      </c>
      <c r="T11" s="48">
        <f>output_adults!E16</f>
        <v>1.1189</v>
      </c>
      <c r="U11" s="48">
        <f>output_adults!F16</f>
        <v>1.1621999999999999</v>
      </c>
      <c r="V11" t="str">
        <f>output_adults!G16</f>
        <v>&lt;.0001</v>
      </c>
      <c r="W11" t="str">
        <f t="shared" si="3"/>
        <v>*</v>
      </c>
    </row>
    <row r="12" spans="1:23" x14ac:dyDescent="0.2">
      <c r="A12" s="35" t="s">
        <v>129</v>
      </c>
      <c r="B12" s="45" t="str">
        <f t="shared" si="0"/>
        <v xml:space="preserve">Number of children in the household (Ref: 1) </v>
      </c>
      <c r="C12" s="44">
        <v>0</v>
      </c>
      <c r="D12" s="49">
        <f>D11+3</f>
        <v>21</v>
      </c>
      <c r="K12" t="str">
        <f t="shared" si="1"/>
        <v xml:space="preserve"> </v>
      </c>
      <c r="M12" s="21">
        <v>2</v>
      </c>
      <c r="N12" s="63" t="str">
        <f t="shared" si="2"/>
        <v>2*</v>
      </c>
      <c r="O12" s="43">
        <v>0</v>
      </c>
      <c r="P12" s="49">
        <f t="shared" si="10"/>
        <v>21</v>
      </c>
      <c r="Q12" s="47">
        <f>output_adults!D17</f>
        <v>1.2904</v>
      </c>
      <c r="R12" s="47">
        <f t="shared" si="11"/>
        <v>3.5700000000000065E-2</v>
      </c>
      <c r="S12" s="47">
        <f t="shared" si="12"/>
        <v>3.6599999999999966E-2</v>
      </c>
      <c r="T12" s="48">
        <f>output_adults!E17</f>
        <v>1.2546999999999999</v>
      </c>
      <c r="U12" s="48">
        <f>output_adults!F17</f>
        <v>1.327</v>
      </c>
      <c r="V12" t="str">
        <f>output_adults!G17</f>
        <v>&lt;.0001</v>
      </c>
      <c r="W12" t="str">
        <f t="shared" si="3"/>
        <v>*</v>
      </c>
    </row>
    <row r="13" spans="1:23" x14ac:dyDescent="0.2">
      <c r="A13" s="36">
        <v>2</v>
      </c>
      <c r="B13" s="61" t="str">
        <f t="shared" si="0"/>
        <v xml:space="preserve">2 </v>
      </c>
      <c r="C13" s="44">
        <v>0</v>
      </c>
      <c r="D13" s="49">
        <f t="shared" si="4"/>
        <v>23</v>
      </c>
      <c r="E13" s="47">
        <f>output_kids!D24</f>
        <v>0.99039999999999995</v>
      </c>
      <c r="F13" s="47">
        <f t="shared" si="6"/>
        <v>3.6899999999999933E-2</v>
      </c>
      <c r="G13" s="47">
        <f t="shared" si="7"/>
        <v>3.8200000000000012E-2</v>
      </c>
      <c r="H13" s="48">
        <f>output_kids!E24</f>
        <v>0.95350000000000001</v>
      </c>
      <c r="I13" s="48">
        <f>output_kids!F24</f>
        <v>1.0286</v>
      </c>
      <c r="J13">
        <f>output_kids!G24</f>
        <v>0.61639999999999995</v>
      </c>
      <c r="K13" t="str">
        <f t="shared" si="1"/>
        <v xml:space="preserve"> </v>
      </c>
      <c r="M13" s="21" t="s">
        <v>65</v>
      </c>
      <c r="N13" s="63" t="str">
        <f t="shared" si="2"/>
        <v>3 or Higher*</v>
      </c>
      <c r="O13" s="43">
        <v>0</v>
      </c>
      <c r="P13" s="49">
        <f t="shared" si="10"/>
        <v>23</v>
      </c>
      <c r="Q13" s="47">
        <f>output_adults!D18</f>
        <v>1.2841</v>
      </c>
      <c r="R13" s="47">
        <f t="shared" si="11"/>
        <v>4.0799999999999947E-2</v>
      </c>
      <c r="S13" s="47">
        <f t="shared" si="12"/>
        <v>4.2200000000000015E-2</v>
      </c>
      <c r="T13" s="48">
        <f>output_adults!E18</f>
        <v>1.2433000000000001</v>
      </c>
      <c r="U13" s="48">
        <f>output_adults!F18</f>
        <v>1.3263</v>
      </c>
      <c r="V13" t="str">
        <f>output_adults!G18</f>
        <v>&lt;.0001</v>
      </c>
      <c r="W13" t="str">
        <f t="shared" si="3"/>
        <v>*</v>
      </c>
    </row>
    <row r="14" spans="1:23" x14ac:dyDescent="0.2">
      <c r="A14" s="36">
        <v>3</v>
      </c>
      <c r="B14" s="61" t="str">
        <f t="shared" si="0"/>
        <v>3*</v>
      </c>
      <c r="C14" s="44">
        <v>0</v>
      </c>
      <c r="D14" s="49">
        <f t="shared" si="4"/>
        <v>25</v>
      </c>
      <c r="E14" s="47">
        <f>output_kids!D25</f>
        <v>1.101</v>
      </c>
      <c r="F14" s="47">
        <f t="shared" si="6"/>
        <v>4.8799999999999955E-2</v>
      </c>
      <c r="G14" s="47">
        <f t="shared" si="7"/>
        <v>5.1099999999999923E-2</v>
      </c>
      <c r="H14" s="48">
        <f>output_kids!E25</f>
        <v>1.0522</v>
      </c>
      <c r="I14" s="48">
        <f>output_kids!F25</f>
        <v>1.1520999999999999</v>
      </c>
      <c r="J14" t="str">
        <f>output_kids!G25</f>
        <v>&lt;.0001</v>
      </c>
      <c r="K14" t="str">
        <f t="shared" si="1"/>
        <v>*</v>
      </c>
      <c r="M14" s="22" t="s">
        <v>106</v>
      </c>
      <c r="N14" s="66" t="str">
        <f t="shared" si="2"/>
        <v xml:space="preserve">Physician Characteristics: </v>
      </c>
      <c r="O14" s="43">
        <v>0</v>
      </c>
      <c r="P14" s="49">
        <f>P13+3</f>
        <v>26</v>
      </c>
      <c r="Q14" s="47"/>
      <c r="R14" s="47"/>
      <c r="S14" s="47"/>
      <c r="W14" t="str">
        <f t="shared" si="3"/>
        <v xml:space="preserve"> </v>
      </c>
    </row>
    <row r="15" spans="1:23" x14ac:dyDescent="0.2">
      <c r="A15" s="36" t="s">
        <v>95</v>
      </c>
      <c r="B15" s="61" t="str">
        <f t="shared" si="0"/>
        <v xml:space="preserve">4 or More </v>
      </c>
      <c r="C15" s="44">
        <v>0</v>
      </c>
      <c r="D15" s="49">
        <f t="shared" si="4"/>
        <v>27</v>
      </c>
      <c r="E15" s="47">
        <f>output_kids!D26</f>
        <v>1.0441</v>
      </c>
      <c r="F15" s="47">
        <f t="shared" si="6"/>
        <v>5.270000000000008E-2</v>
      </c>
      <c r="G15" s="47">
        <f t="shared" si="7"/>
        <v>5.5499999999999883E-2</v>
      </c>
      <c r="H15" s="48">
        <f>output_kids!E26</f>
        <v>0.99139999999999995</v>
      </c>
      <c r="I15" s="48">
        <f>output_kids!F26</f>
        <v>1.0995999999999999</v>
      </c>
      <c r="J15">
        <f>output_kids!G26</f>
        <v>0.1022</v>
      </c>
      <c r="K15" t="str">
        <f t="shared" si="1"/>
        <v xml:space="preserve"> </v>
      </c>
      <c r="M15" s="19" t="s">
        <v>50</v>
      </c>
      <c r="N15" s="62" t="str">
        <f t="shared" si="2"/>
        <v xml:space="preserve">Average Age (Years) </v>
      </c>
      <c r="O15" s="43">
        <v>0</v>
      </c>
      <c r="P15" s="49">
        <f>P14+2</f>
        <v>28</v>
      </c>
      <c r="Q15" s="47">
        <f>output_adults!D4</f>
        <v>1.0622</v>
      </c>
      <c r="R15" s="47">
        <f>Q15-T15</f>
        <v>5.3099999999999925E-2</v>
      </c>
      <c r="S15" s="47">
        <f>U15-Q15</f>
        <v>5.5800000000000072E-2</v>
      </c>
      <c r="T15" s="48">
        <f>output_adults!E4</f>
        <v>1.0091000000000001</v>
      </c>
      <c r="U15" s="48">
        <f>output_adults!F4</f>
        <v>1.1180000000000001</v>
      </c>
      <c r="V15">
        <f>output_adults!G4</f>
        <v>2.1100000000000001E-2</v>
      </c>
      <c r="W15" t="str">
        <f t="shared" si="3"/>
        <v xml:space="preserve"> </v>
      </c>
    </row>
    <row r="16" spans="1:23" x14ac:dyDescent="0.2">
      <c r="A16" s="35" t="s">
        <v>130</v>
      </c>
      <c r="B16" s="45" t="str">
        <f t="shared" si="0"/>
        <v xml:space="preserve">In Care of Child and Family Services (Ref: No) </v>
      </c>
      <c r="C16" s="44">
        <v>0</v>
      </c>
      <c r="D16" s="49">
        <f>D15+3</f>
        <v>30</v>
      </c>
      <c r="K16" t="str">
        <f t="shared" si="1"/>
        <v xml:space="preserve"> </v>
      </c>
      <c r="M16" s="19" t="s">
        <v>56</v>
      </c>
      <c r="N16" s="62" t="str">
        <f t="shared" si="2"/>
        <v xml:space="preserve">Sex (Ref: Female) </v>
      </c>
      <c r="O16" s="43">
        <v>0</v>
      </c>
      <c r="P16" s="49">
        <f>P15+3</f>
        <v>31</v>
      </c>
      <c r="Q16" s="47"/>
      <c r="R16" s="47"/>
      <c r="S16" s="47"/>
      <c r="W16" t="str">
        <f t="shared" si="3"/>
        <v xml:space="preserve"> </v>
      </c>
    </row>
    <row r="17" spans="1:23" x14ac:dyDescent="0.2">
      <c r="A17" s="36" t="s">
        <v>23</v>
      </c>
      <c r="B17" s="61" t="str">
        <f t="shared" si="0"/>
        <v xml:space="preserve">Yes </v>
      </c>
      <c r="C17" s="44">
        <v>0</v>
      </c>
      <c r="D17" s="49">
        <f t="shared" si="4"/>
        <v>32</v>
      </c>
      <c r="E17" s="47">
        <f>output_kids!D27</f>
        <v>1.0263</v>
      </c>
      <c r="F17" s="47">
        <f t="shared" si="6"/>
        <v>8.4400000000000031E-2</v>
      </c>
      <c r="G17" s="47">
        <f t="shared" si="7"/>
        <v>9.1800000000000104E-2</v>
      </c>
      <c r="H17" s="48">
        <f>output_kids!E27</f>
        <v>0.94189999999999996</v>
      </c>
      <c r="I17" s="48">
        <f>output_kids!F27</f>
        <v>1.1181000000000001</v>
      </c>
      <c r="J17">
        <f>output_kids!G27</f>
        <v>0.55349999999999999</v>
      </c>
      <c r="K17" t="str">
        <f t="shared" si="1"/>
        <v xml:space="preserve"> </v>
      </c>
      <c r="M17" s="21" t="s">
        <v>51</v>
      </c>
      <c r="N17" s="63" t="str">
        <f t="shared" si="2"/>
        <v>Male*</v>
      </c>
      <c r="O17" s="43">
        <v>0</v>
      </c>
      <c r="P17" s="49">
        <f>P16+2</f>
        <v>33</v>
      </c>
      <c r="Q17" s="47">
        <f>output_adults!D5</f>
        <v>0.84809999999999997</v>
      </c>
      <c r="R17" s="47">
        <f>Q17-T17</f>
        <v>9.6299999999999941E-2</v>
      </c>
      <c r="S17" s="47">
        <f>U17-Q17</f>
        <v>0.10850000000000004</v>
      </c>
      <c r="T17" s="48">
        <f>output_adults!E5</f>
        <v>0.75180000000000002</v>
      </c>
      <c r="U17" s="48">
        <f>output_adults!F5</f>
        <v>0.95660000000000001</v>
      </c>
      <c r="V17">
        <f>output_adults!G5</f>
        <v>7.3000000000000001E-3</v>
      </c>
      <c r="W17" t="str">
        <f t="shared" si="3"/>
        <v>*</v>
      </c>
    </row>
    <row r="18" spans="1:23" x14ac:dyDescent="0.2">
      <c r="A18" s="35" t="s">
        <v>64</v>
      </c>
      <c r="B18" s="45" t="str">
        <f t="shared" si="0"/>
        <v xml:space="preserve">Charlson Comorbidity Index Score (Ref: 0) </v>
      </c>
      <c r="C18" s="44">
        <v>0</v>
      </c>
      <c r="D18" s="49">
        <f>D17+3</f>
        <v>35</v>
      </c>
      <c r="K18" t="str">
        <f t="shared" si="1"/>
        <v xml:space="preserve"> </v>
      </c>
      <c r="M18" s="19" t="s">
        <v>72</v>
      </c>
      <c r="N18" s="62" t="str">
        <f t="shared" si="2"/>
        <v xml:space="preserve">Location (Ref: Winnipeg RHA) </v>
      </c>
      <c r="O18" s="43">
        <v>0</v>
      </c>
      <c r="P18" s="49">
        <f>P17+3</f>
        <v>36</v>
      </c>
      <c r="Q18" s="47"/>
      <c r="R18" s="47"/>
      <c r="S18" s="47"/>
      <c r="W18" t="str">
        <f t="shared" si="3"/>
        <v xml:space="preserve"> </v>
      </c>
    </row>
    <row r="19" spans="1:23" x14ac:dyDescent="0.2">
      <c r="A19" s="36">
        <v>1</v>
      </c>
      <c r="B19" s="61" t="str">
        <f t="shared" si="0"/>
        <v>1*</v>
      </c>
      <c r="C19" s="44">
        <v>0</v>
      </c>
      <c r="D19" s="49">
        <f t="shared" si="4"/>
        <v>37</v>
      </c>
      <c r="E19" s="47">
        <f>output_kids!D19</f>
        <v>1.0680000000000001</v>
      </c>
      <c r="F19" s="47">
        <f t="shared" si="6"/>
        <v>4.1500000000000092E-2</v>
      </c>
      <c r="G19" s="47">
        <f t="shared" si="7"/>
        <v>4.3099999999999916E-2</v>
      </c>
      <c r="H19" s="48">
        <f>output_kids!E19</f>
        <v>1.0265</v>
      </c>
      <c r="I19" s="48">
        <f>output_kids!F19</f>
        <v>1.1111</v>
      </c>
      <c r="J19">
        <f>output_kids!G19</f>
        <v>1.1000000000000001E-3</v>
      </c>
      <c r="K19" t="str">
        <f t="shared" si="1"/>
        <v>*</v>
      </c>
      <c r="M19" s="21" t="s">
        <v>73</v>
      </c>
      <c r="N19" s="63" t="str">
        <f t="shared" si="2"/>
        <v xml:space="preserve">Southern Health-Santé Sud </v>
      </c>
      <c r="O19" s="43">
        <v>0</v>
      </c>
      <c r="P19" s="49">
        <f t="shared" ref="P19:P22" si="13">P18+2</f>
        <v>38</v>
      </c>
      <c r="Q19" s="47">
        <f>output_adults!D8</f>
        <v>1.0953999999999999</v>
      </c>
      <c r="R19" s="47">
        <f t="shared" ref="R19:R22" si="14">Q19-T19</f>
        <v>0.10029999999999994</v>
      </c>
      <c r="S19" s="47">
        <f t="shared" ref="S19:S22" si="15">U19-Q19</f>
        <v>0.11050000000000004</v>
      </c>
      <c r="T19" s="48">
        <f>output_adults!E8</f>
        <v>0.99509999999999998</v>
      </c>
      <c r="U19" s="48">
        <f>output_adults!F8</f>
        <v>1.2059</v>
      </c>
      <c r="V19">
        <f>output_adults!G8</f>
        <v>6.2899999999999998E-2</v>
      </c>
      <c r="W19" t="str">
        <f t="shared" si="3"/>
        <v xml:space="preserve"> </v>
      </c>
    </row>
    <row r="20" spans="1:23" x14ac:dyDescent="0.2">
      <c r="A20" s="36">
        <v>2</v>
      </c>
      <c r="B20" s="61" t="str">
        <f t="shared" si="0"/>
        <v xml:space="preserve">2 </v>
      </c>
      <c r="C20" s="44">
        <v>0</v>
      </c>
      <c r="D20" s="49">
        <f t="shared" si="4"/>
        <v>39</v>
      </c>
      <c r="E20" s="47">
        <f>output_kids!D20</f>
        <v>1.1016999999999999</v>
      </c>
      <c r="F20" s="47">
        <f t="shared" si="6"/>
        <v>0.17009999999999992</v>
      </c>
      <c r="G20" s="47">
        <f t="shared" si="7"/>
        <v>0.20130000000000003</v>
      </c>
      <c r="H20" s="48">
        <f>output_kids!E20</f>
        <v>0.93159999999999998</v>
      </c>
      <c r="I20" s="48">
        <f>output_kids!F20</f>
        <v>1.3029999999999999</v>
      </c>
      <c r="J20">
        <f>output_kids!G20</f>
        <v>0.25769999999999998</v>
      </c>
      <c r="K20" t="str">
        <f t="shared" si="1"/>
        <v xml:space="preserve"> </v>
      </c>
      <c r="M20" s="21" t="s">
        <v>74</v>
      </c>
      <c r="N20" s="63" t="str">
        <f t="shared" si="2"/>
        <v>Prairie Mountain Health*</v>
      </c>
      <c r="O20" s="43">
        <v>0</v>
      </c>
      <c r="P20" s="49">
        <f t="shared" si="13"/>
        <v>40</v>
      </c>
      <c r="Q20" s="47">
        <f>output_adults!D9</f>
        <v>1.4014</v>
      </c>
      <c r="R20" s="47">
        <f t="shared" si="14"/>
        <v>0.13019999999999987</v>
      </c>
      <c r="S20" s="47">
        <f t="shared" si="15"/>
        <v>0.14339999999999997</v>
      </c>
      <c r="T20" s="48">
        <f>output_adults!E9</f>
        <v>1.2712000000000001</v>
      </c>
      <c r="U20" s="48">
        <f>output_adults!F9</f>
        <v>1.5448</v>
      </c>
      <c r="V20" t="str">
        <f>output_adults!G9</f>
        <v>&lt;.0001</v>
      </c>
      <c r="W20" t="str">
        <f t="shared" si="3"/>
        <v>*</v>
      </c>
    </row>
    <row r="21" spans="1:23" x14ac:dyDescent="0.2">
      <c r="A21" s="36" t="s">
        <v>65</v>
      </c>
      <c r="B21" s="61" t="str">
        <f t="shared" si="0"/>
        <v xml:space="preserve">3 or Higher </v>
      </c>
      <c r="C21" s="44">
        <v>0</v>
      </c>
      <c r="D21" s="49">
        <f t="shared" si="4"/>
        <v>41</v>
      </c>
      <c r="E21" s="47">
        <f>output_kids!D21</f>
        <v>1.1705000000000001</v>
      </c>
      <c r="F21" s="47">
        <f t="shared" si="6"/>
        <v>0.22030000000000005</v>
      </c>
      <c r="G21" s="47">
        <f t="shared" si="7"/>
        <v>0.27129999999999987</v>
      </c>
      <c r="H21" s="48">
        <f>output_kids!E21</f>
        <v>0.95020000000000004</v>
      </c>
      <c r="I21" s="48">
        <f>output_kids!F21</f>
        <v>1.4418</v>
      </c>
      <c r="J21">
        <f>output_kids!G21</f>
        <v>0.1389</v>
      </c>
      <c r="K21" t="str">
        <f t="shared" si="1"/>
        <v xml:space="preserve"> </v>
      </c>
      <c r="M21" s="21" t="s">
        <v>75</v>
      </c>
      <c r="N21" s="63" t="str">
        <f t="shared" si="2"/>
        <v xml:space="preserve">Interlake-Eastern RHA </v>
      </c>
      <c r="O21" s="43">
        <v>0</v>
      </c>
      <c r="P21" s="49">
        <f t="shared" si="13"/>
        <v>42</v>
      </c>
      <c r="Q21" s="47">
        <f>output_adults!D6</f>
        <v>0.97360000000000002</v>
      </c>
      <c r="R21" s="47">
        <f t="shared" si="14"/>
        <v>9.4400000000000039E-2</v>
      </c>
      <c r="S21" s="47">
        <f t="shared" si="15"/>
        <v>0.10460000000000003</v>
      </c>
      <c r="T21" s="48">
        <f>output_adults!E6</f>
        <v>0.87919999999999998</v>
      </c>
      <c r="U21" s="48">
        <f>output_adults!F6</f>
        <v>1.0782</v>
      </c>
      <c r="V21">
        <f>output_adults!G6</f>
        <v>0.60709999999999997</v>
      </c>
      <c r="W21" t="str">
        <f t="shared" si="3"/>
        <v xml:space="preserve"> </v>
      </c>
    </row>
    <row r="22" spans="1:23" x14ac:dyDescent="0.2">
      <c r="A22" s="39" t="s">
        <v>106</v>
      </c>
      <c r="B22" s="60" t="str">
        <f t="shared" si="0"/>
        <v xml:space="preserve">Physician Characteristics: </v>
      </c>
      <c r="C22" s="44">
        <v>0</v>
      </c>
      <c r="D22" s="49">
        <f>D21+3</f>
        <v>44</v>
      </c>
      <c r="K22" t="str">
        <f t="shared" si="1"/>
        <v xml:space="preserve"> </v>
      </c>
      <c r="M22" s="21" t="s">
        <v>76</v>
      </c>
      <c r="N22" s="63" t="str">
        <f t="shared" si="2"/>
        <v xml:space="preserve">Northern Health Region </v>
      </c>
      <c r="O22" s="43">
        <v>0</v>
      </c>
      <c r="P22" s="49">
        <f t="shared" si="13"/>
        <v>44</v>
      </c>
      <c r="Q22" s="47">
        <f>output_adults!D7</f>
        <v>1.0810999999999999</v>
      </c>
      <c r="R22" s="47">
        <f t="shared" si="14"/>
        <v>0.16189999999999993</v>
      </c>
      <c r="S22" s="47">
        <f t="shared" si="15"/>
        <v>0.19030000000000014</v>
      </c>
      <c r="T22" s="48">
        <f>output_adults!E7</f>
        <v>0.91920000000000002</v>
      </c>
      <c r="U22" s="48">
        <f>output_adults!F7</f>
        <v>1.2714000000000001</v>
      </c>
      <c r="V22">
        <f>output_adults!G7</f>
        <v>0.34620000000000001</v>
      </c>
      <c r="W22" t="str">
        <f t="shared" si="3"/>
        <v xml:space="preserve"> </v>
      </c>
    </row>
    <row r="23" spans="1:23" x14ac:dyDescent="0.2">
      <c r="A23" s="38" t="s">
        <v>71</v>
      </c>
      <c r="B23" s="45" t="str">
        <f t="shared" si="0"/>
        <v>Age (Years)*</v>
      </c>
      <c r="C23" s="44">
        <v>0</v>
      </c>
      <c r="D23" s="49">
        <f t="shared" si="4"/>
        <v>46</v>
      </c>
      <c r="E23" s="47">
        <f>output_kids!D4</f>
        <v>1.1725000000000001</v>
      </c>
      <c r="F23" s="47">
        <f t="shared" si="6"/>
        <v>8.1100000000000172E-2</v>
      </c>
      <c r="G23" s="47">
        <f t="shared" si="7"/>
        <v>8.7099999999999955E-2</v>
      </c>
      <c r="H23" s="48">
        <f>output_kids!E4</f>
        <v>1.0913999999999999</v>
      </c>
      <c r="I23" s="48">
        <f>output_kids!F4</f>
        <v>1.2596000000000001</v>
      </c>
      <c r="J23" t="str">
        <f>output_kids!G4</f>
        <v>&lt;.0001</v>
      </c>
      <c r="K23" t="str">
        <f t="shared" si="1"/>
        <v>*</v>
      </c>
      <c r="M23" s="19" t="s">
        <v>59</v>
      </c>
      <c r="N23" s="62" t="str">
        <f t="shared" si="2"/>
        <v xml:space="preserve">Payment (Ref: Salary or Mixed) </v>
      </c>
      <c r="O23" s="43">
        <v>0</v>
      </c>
      <c r="P23" s="49">
        <f>P22+3</f>
        <v>47</v>
      </c>
      <c r="Q23" s="47"/>
      <c r="R23" s="47"/>
      <c r="S23" s="47"/>
      <c r="W23" t="str">
        <f t="shared" si="3"/>
        <v xml:space="preserve"> </v>
      </c>
    </row>
    <row r="24" spans="1:23" x14ac:dyDescent="0.2">
      <c r="A24" s="35" t="s">
        <v>56</v>
      </c>
      <c r="B24" s="45" t="str">
        <f t="shared" si="0"/>
        <v xml:space="preserve">Sex (Ref: Female) </v>
      </c>
      <c r="C24" s="44">
        <v>0</v>
      </c>
      <c r="D24" s="49">
        <f>D23+3</f>
        <v>49</v>
      </c>
      <c r="K24" t="str">
        <f t="shared" si="1"/>
        <v xml:space="preserve"> </v>
      </c>
      <c r="M24" s="21" t="s">
        <v>53</v>
      </c>
      <c r="N24" s="63" t="str">
        <f t="shared" si="2"/>
        <v xml:space="preserve">Fee-for-Service </v>
      </c>
      <c r="O24" s="43">
        <v>0</v>
      </c>
      <c r="P24" s="49">
        <f>P23+2</f>
        <v>49</v>
      </c>
      <c r="Q24" s="47">
        <f>output_adults!D12</f>
        <v>0.98529999999999995</v>
      </c>
      <c r="R24" s="47">
        <f>Q24-T24</f>
        <v>0.13459999999999994</v>
      </c>
      <c r="S24" s="47">
        <f>U24-Q24</f>
        <v>0.15590000000000004</v>
      </c>
      <c r="T24" s="48">
        <f>output_adults!E12</f>
        <v>0.85070000000000001</v>
      </c>
      <c r="U24" s="48">
        <f>output_adults!F12</f>
        <v>1.1412</v>
      </c>
      <c r="V24">
        <f>output_adults!G12</f>
        <v>0.84330000000000005</v>
      </c>
      <c r="W24" t="str">
        <f t="shared" si="3"/>
        <v xml:space="preserve"> </v>
      </c>
    </row>
    <row r="25" spans="1:23" x14ac:dyDescent="0.2">
      <c r="A25" s="36" t="s">
        <v>51</v>
      </c>
      <c r="B25" s="61" t="str">
        <f t="shared" si="0"/>
        <v xml:space="preserve">Male </v>
      </c>
      <c r="C25" s="44">
        <v>0</v>
      </c>
      <c r="D25" s="49">
        <f t="shared" si="4"/>
        <v>51</v>
      </c>
      <c r="E25" s="47">
        <f>output_kids!D5</f>
        <v>0.92149999999999999</v>
      </c>
      <c r="F25" s="47">
        <f t="shared" si="6"/>
        <v>0.1361</v>
      </c>
      <c r="G25" s="47">
        <f t="shared" si="7"/>
        <v>0.15949999999999998</v>
      </c>
      <c r="H25" s="48">
        <f>output_kids!E5</f>
        <v>0.78539999999999999</v>
      </c>
      <c r="I25" s="48">
        <f>output_kids!F5</f>
        <v>1.081</v>
      </c>
      <c r="J25">
        <f>output_kids!G5</f>
        <v>0.3155</v>
      </c>
      <c r="K25" t="str">
        <f t="shared" si="1"/>
        <v xml:space="preserve"> </v>
      </c>
      <c r="M25" s="19" t="s">
        <v>57</v>
      </c>
      <c r="N25" s="62" t="str">
        <f t="shared" si="2"/>
        <v xml:space="preserve">Hospital Privileges (Ref: No) </v>
      </c>
      <c r="O25" s="43">
        <v>0</v>
      </c>
      <c r="P25" s="49">
        <f>P24+3</f>
        <v>52</v>
      </c>
      <c r="Q25" s="47"/>
      <c r="R25" s="47"/>
      <c r="S25" s="47"/>
      <c r="W25" t="str">
        <f t="shared" si="3"/>
        <v xml:space="preserve"> </v>
      </c>
    </row>
    <row r="26" spans="1:23" x14ac:dyDescent="0.2">
      <c r="A26" s="35" t="s">
        <v>72</v>
      </c>
      <c r="B26" s="45" t="str">
        <f t="shared" si="0"/>
        <v xml:space="preserve">Location (Ref: Winnipeg RHA) </v>
      </c>
      <c r="C26" s="44">
        <v>0</v>
      </c>
      <c r="D26" s="49">
        <f>D25+3</f>
        <v>54</v>
      </c>
      <c r="K26" t="str">
        <f t="shared" si="1"/>
        <v xml:space="preserve"> </v>
      </c>
      <c r="M26" s="21" t="s">
        <v>23</v>
      </c>
      <c r="N26" s="63" t="str">
        <f t="shared" si="2"/>
        <v xml:space="preserve">Yes </v>
      </c>
      <c r="O26" s="43">
        <v>0</v>
      </c>
      <c r="P26" s="49">
        <f>P25+2</f>
        <v>54</v>
      </c>
      <c r="Q26" s="47">
        <f>output_adults!D11</f>
        <v>0.93149999999999999</v>
      </c>
      <c r="R26" s="47">
        <f>Q26-T26</f>
        <v>0.10809999999999997</v>
      </c>
      <c r="S26" s="47">
        <f>U26-Q26</f>
        <v>0.12240000000000006</v>
      </c>
      <c r="T26" s="48">
        <f>output_adults!E11</f>
        <v>0.82340000000000002</v>
      </c>
      <c r="U26" s="48">
        <f>output_adults!F11</f>
        <v>1.0539000000000001</v>
      </c>
      <c r="V26">
        <f>output_adults!G11</f>
        <v>0.2601</v>
      </c>
      <c r="W26" t="str">
        <f t="shared" si="3"/>
        <v xml:space="preserve"> </v>
      </c>
    </row>
    <row r="27" spans="1:23" x14ac:dyDescent="0.2">
      <c r="A27" s="36" t="s">
        <v>73</v>
      </c>
      <c r="B27" s="61" t="str">
        <f t="shared" si="0"/>
        <v>Southern Health-Santé Sud*</v>
      </c>
      <c r="C27" s="44">
        <v>0</v>
      </c>
      <c r="D27" s="49">
        <f t="shared" si="4"/>
        <v>56</v>
      </c>
      <c r="E27" s="47">
        <f>output_kids!D8</f>
        <v>0.7329</v>
      </c>
      <c r="F27" s="47">
        <f t="shared" si="6"/>
        <v>0.11380000000000001</v>
      </c>
      <c r="G27" s="47">
        <f t="shared" si="7"/>
        <v>0.13480000000000003</v>
      </c>
      <c r="H27" s="48">
        <f>output_kids!E8</f>
        <v>0.61909999999999998</v>
      </c>
      <c r="I27" s="48">
        <f>output_kids!F8</f>
        <v>0.86770000000000003</v>
      </c>
      <c r="J27">
        <f>output_kids!G8</f>
        <v>2.9999999999999997E-4</v>
      </c>
      <c r="K27" t="str">
        <f t="shared" si="1"/>
        <v>*</v>
      </c>
      <c r="M27" s="19" t="s">
        <v>62</v>
      </c>
      <c r="N27" s="62" t="str">
        <f t="shared" si="2"/>
        <v xml:space="preserve">Medical Training (Ref: Canada or United States) </v>
      </c>
      <c r="O27" s="43">
        <v>0</v>
      </c>
      <c r="P27" s="49">
        <f>P26+3</f>
        <v>57</v>
      </c>
      <c r="Q27" s="47"/>
      <c r="R27" s="47"/>
      <c r="S27" s="47"/>
      <c r="W27" t="str">
        <f t="shared" si="3"/>
        <v xml:space="preserve"> </v>
      </c>
    </row>
    <row r="28" spans="1:23" x14ac:dyDescent="0.2">
      <c r="A28" s="36" t="s">
        <v>74</v>
      </c>
      <c r="B28" s="61" t="str">
        <f t="shared" si="0"/>
        <v>Prairie Mountain Health*</v>
      </c>
      <c r="C28" s="44">
        <v>0</v>
      </c>
      <c r="D28" s="49">
        <f t="shared" si="4"/>
        <v>58</v>
      </c>
      <c r="E28" s="47">
        <f>output_kids!D9</f>
        <v>1.4934000000000001</v>
      </c>
      <c r="F28" s="47">
        <f t="shared" si="6"/>
        <v>0.23550000000000004</v>
      </c>
      <c r="G28" s="47">
        <f t="shared" si="7"/>
        <v>0.27949999999999986</v>
      </c>
      <c r="H28" s="48">
        <f>output_kids!E9</f>
        <v>1.2579</v>
      </c>
      <c r="I28" s="48">
        <f>output_kids!F9</f>
        <v>1.7728999999999999</v>
      </c>
      <c r="J28" t="str">
        <f>output_kids!G9</f>
        <v>&lt;.0001</v>
      </c>
      <c r="K28" t="str">
        <f t="shared" si="1"/>
        <v>*</v>
      </c>
      <c r="M28" s="21" t="s">
        <v>52</v>
      </c>
      <c r="N28" s="63" t="str">
        <f t="shared" si="2"/>
        <v xml:space="preserve">Other </v>
      </c>
      <c r="O28" s="43">
        <v>0</v>
      </c>
      <c r="P28" s="49">
        <f>P27+2</f>
        <v>59</v>
      </c>
      <c r="Q28" s="47">
        <f>output_adults!D10</f>
        <v>1.1501999999999999</v>
      </c>
      <c r="R28" s="47">
        <f>Q28-T28</f>
        <v>0.12739999999999996</v>
      </c>
      <c r="S28" s="47">
        <f>U28-Q28</f>
        <v>0.1433000000000002</v>
      </c>
      <c r="T28" s="48">
        <f>output_adults!E10</f>
        <v>1.0227999999999999</v>
      </c>
      <c r="U28" s="48">
        <f>output_adults!F10</f>
        <v>1.2935000000000001</v>
      </c>
      <c r="V28">
        <f>output_adults!G10</f>
        <v>1.95E-2</v>
      </c>
      <c r="W28" t="str">
        <f t="shared" si="3"/>
        <v xml:space="preserve"> </v>
      </c>
    </row>
    <row r="29" spans="1:23" x14ac:dyDescent="0.2">
      <c r="A29" s="36" t="s">
        <v>75</v>
      </c>
      <c r="B29" s="61" t="str">
        <f t="shared" si="0"/>
        <v xml:space="preserve">Interlake-Eastern RHA </v>
      </c>
      <c r="C29" s="44">
        <v>0</v>
      </c>
      <c r="D29" s="49">
        <f t="shared" si="4"/>
        <v>60</v>
      </c>
      <c r="E29" s="47">
        <f>output_kids!D6</f>
        <v>0.96099999999999997</v>
      </c>
      <c r="F29" s="47">
        <f t="shared" si="6"/>
        <v>0.17949999999999999</v>
      </c>
      <c r="G29" s="47">
        <f t="shared" si="7"/>
        <v>0.2208</v>
      </c>
      <c r="H29" s="48">
        <f>output_kids!E6</f>
        <v>0.78149999999999997</v>
      </c>
      <c r="I29" s="48">
        <f>output_kids!F6</f>
        <v>1.1818</v>
      </c>
      <c r="J29">
        <f>output_kids!G6</f>
        <v>0.70640000000000003</v>
      </c>
      <c r="K29" t="str">
        <f t="shared" si="1"/>
        <v xml:space="preserve"> </v>
      </c>
      <c r="M29" s="19" t="s">
        <v>63</v>
      </c>
      <c r="N29" s="62" t="str">
        <f t="shared" si="2"/>
        <v xml:space="preserve">Visit to Majority of Care Physician (Ref: No) </v>
      </c>
      <c r="O29" s="43">
        <v>0</v>
      </c>
      <c r="P29" s="49">
        <f>P28+3</f>
        <v>62</v>
      </c>
      <c r="Q29" s="47"/>
      <c r="R29" s="47"/>
      <c r="S29" s="47"/>
      <c r="W29" t="str">
        <f t="shared" si="3"/>
        <v xml:space="preserve"> </v>
      </c>
    </row>
    <row r="30" spans="1:23" x14ac:dyDescent="0.2">
      <c r="A30" s="36" t="s">
        <v>76</v>
      </c>
      <c r="B30" s="61" t="str">
        <f t="shared" si="0"/>
        <v>Northern Health Region*</v>
      </c>
      <c r="C30" s="44">
        <v>0</v>
      </c>
      <c r="D30" s="49">
        <f t="shared" si="4"/>
        <v>62</v>
      </c>
      <c r="E30" s="47">
        <f>output_kids!D7</f>
        <v>0.63780000000000003</v>
      </c>
      <c r="F30" s="47">
        <f t="shared" si="6"/>
        <v>0.15400000000000003</v>
      </c>
      <c r="G30" s="47">
        <f t="shared" si="7"/>
        <v>0.20309999999999995</v>
      </c>
      <c r="H30" s="48">
        <f>output_kids!E7</f>
        <v>0.48380000000000001</v>
      </c>
      <c r="I30" s="48">
        <f>output_kids!F7</f>
        <v>0.84089999999999998</v>
      </c>
      <c r="J30">
        <f>output_kids!G7</f>
        <v>1.4E-3</v>
      </c>
      <c r="K30" t="str">
        <f t="shared" si="1"/>
        <v>*</v>
      </c>
      <c r="M30" s="21" t="s">
        <v>23</v>
      </c>
      <c r="N30" s="63" t="str">
        <f t="shared" si="2"/>
        <v>Yes*</v>
      </c>
      <c r="O30" s="43">
        <v>0</v>
      </c>
      <c r="P30" s="49">
        <f>P29+2</f>
        <v>64</v>
      </c>
      <c r="Q30" s="47">
        <f>output_adults!D19</f>
        <v>0.67710000000000004</v>
      </c>
      <c r="R30" s="47">
        <f t="shared" ref="R30:R32" si="16">Q30-T30</f>
        <v>1.2199999999999989E-2</v>
      </c>
      <c r="S30" s="47">
        <f t="shared" ref="S30:S32" si="17">U30-Q30</f>
        <v>1.2499999999999956E-2</v>
      </c>
      <c r="T30" s="48">
        <f>output_adults!E19</f>
        <v>0.66490000000000005</v>
      </c>
      <c r="U30" s="48">
        <f>output_adults!F19</f>
        <v>0.68959999999999999</v>
      </c>
      <c r="V30" t="str">
        <f>output_adults!G19</f>
        <v>&lt;.0001</v>
      </c>
      <c r="W30" t="str">
        <f t="shared" si="3"/>
        <v>*</v>
      </c>
    </row>
    <row r="31" spans="1:23" x14ac:dyDescent="0.2">
      <c r="A31" s="35" t="s">
        <v>59</v>
      </c>
      <c r="B31" s="45" t="str">
        <f t="shared" si="0"/>
        <v xml:space="preserve">Payment (Ref: Salary or Mixed) </v>
      </c>
      <c r="C31" s="44">
        <v>0</v>
      </c>
      <c r="D31" s="49">
        <f>D30+3</f>
        <v>65</v>
      </c>
      <c r="K31" t="str">
        <f t="shared" si="1"/>
        <v xml:space="preserve"> </v>
      </c>
      <c r="M31" s="21" t="s">
        <v>127</v>
      </c>
      <c r="N31" s="63" t="str">
        <f t="shared" si="2"/>
        <v>No Majority of Care Provider Identified*</v>
      </c>
      <c r="O31" s="43">
        <v>0</v>
      </c>
      <c r="P31" s="49">
        <f>P30+2</f>
        <v>66</v>
      </c>
      <c r="Q31" s="47">
        <f>output_adults!D20</f>
        <v>0.86180000000000001</v>
      </c>
      <c r="R31" s="47">
        <f t="shared" si="16"/>
        <v>2.8700000000000059E-2</v>
      </c>
      <c r="S31" s="47">
        <f t="shared" si="17"/>
        <v>2.9699999999999949E-2</v>
      </c>
      <c r="T31" s="48">
        <f>output_adults!E20</f>
        <v>0.83309999999999995</v>
      </c>
      <c r="U31" s="48">
        <f>output_adults!F20</f>
        <v>0.89149999999999996</v>
      </c>
      <c r="V31" t="str">
        <f>output_adults!G20</f>
        <v>&lt;.0001</v>
      </c>
      <c r="W31" t="str">
        <f t="shared" si="3"/>
        <v>*</v>
      </c>
    </row>
    <row r="32" spans="1:23" x14ac:dyDescent="0.2">
      <c r="A32" s="36" t="s">
        <v>53</v>
      </c>
      <c r="B32" s="61" t="str">
        <f t="shared" si="0"/>
        <v xml:space="preserve">Fee-for-Service </v>
      </c>
      <c r="C32" s="44">
        <v>0</v>
      </c>
      <c r="D32" s="49">
        <f t="shared" si="4"/>
        <v>67</v>
      </c>
      <c r="E32" s="47">
        <f>output_kids!D12</f>
        <v>1.0686</v>
      </c>
      <c r="F32" s="47">
        <f t="shared" si="6"/>
        <v>0.19640000000000002</v>
      </c>
      <c r="G32" s="47">
        <f t="shared" si="7"/>
        <v>0.24059999999999993</v>
      </c>
      <c r="H32" s="48">
        <f>output_kids!E12</f>
        <v>0.87219999999999998</v>
      </c>
      <c r="I32" s="48">
        <f>output_kids!F12</f>
        <v>1.3091999999999999</v>
      </c>
      <c r="J32">
        <f>output_kids!G12</f>
        <v>0.52200000000000002</v>
      </c>
      <c r="K32" t="str">
        <f t="shared" si="1"/>
        <v xml:space="preserve"> </v>
      </c>
      <c r="M32" s="19" t="s">
        <v>61</v>
      </c>
      <c r="N32" s="62" t="str">
        <f t="shared" si="2"/>
        <v>Average Number of Visits per Day*</v>
      </c>
      <c r="O32" s="43">
        <v>0</v>
      </c>
      <c r="P32" s="49">
        <f>P31+3</f>
        <v>69</v>
      </c>
      <c r="Q32" s="47">
        <f>output_adults!D13</f>
        <v>1.4326000000000001</v>
      </c>
      <c r="R32" s="47">
        <f t="shared" si="16"/>
        <v>0.125</v>
      </c>
      <c r="S32" s="47">
        <f t="shared" si="17"/>
        <v>0.13700000000000001</v>
      </c>
      <c r="T32" s="48">
        <f>output_adults!E13</f>
        <v>1.3076000000000001</v>
      </c>
      <c r="U32" s="48">
        <f>output_adults!F13</f>
        <v>1.5696000000000001</v>
      </c>
      <c r="V32" t="str">
        <f>output_adults!G13</f>
        <v>&lt;.0001</v>
      </c>
      <c r="W32" t="str">
        <f t="shared" si="3"/>
        <v>*</v>
      </c>
    </row>
    <row r="33" spans="1:23" x14ac:dyDescent="0.2">
      <c r="A33" s="35" t="s">
        <v>57</v>
      </c>
      <c r="B33" s="45" t="str">
        <f t="shared" si="0"/>
        <v xml:space="preserve">Hospital Privileges (Ref: No) </v>
      </c>
      <c r="C33" s="44">
        <v>0</v>
      </c>
      <c r="D33" s="49">
        <f>D32+3</f>
        <v>70</v>
      </c>
      <c r="K33" t="str">
        <f t="shared" si="1"/>
        <v xml:space="preserve"> </v>
      </c>
      <c r="M33" s="20" t="s">
        <v>108</v>
      </c>
      <c r="N33" s="65" t="str">
        <f t="shared" si="2"/>
        <v xml:space="preserve">Other: </v>
      </c>
      <c r="O33" s="43">
        <v>0</v>
      </c>
      <c r="P33" s="49">
        <f>P32+3</f>
        <v>72</v>
      </c>
      <c r="Q33" s="47"/>
      <c r="R33" s="47"/>
      <c r="S33" s="47"/>
      <c r="W33" t="str">
        <f t="shared" si="3"/>
        <v xml:space="preserve"> </v>
      </c>
    </row>
    <row r="34" spans="1:23" x14ac:dyDescent="0.2">
      <c r="A34" s="36" t="s">
        <v>23</v>
      </c>
      <c r="B34" s="61" t="str">
        <f t="shared" si="0"/>
        <v xml:space="preserve">Yes </v>
      </c>
      <c r="C34" s="44">
        <v>0</v>
      </c>
      <c r="D34" s="49">
        <f t="shared" si="4"/>
        <v>72</v>
      </c>
      <c r="E34" s="47">
        <f>output_kids!D11</f>
        <v>0.84119999999999995</v>
      </c>
      <c r="F34" s="47">
        <f t="shared" si="6"/>
        <v>0.1349999999999999</v>
      </c>
      <c r="G34" s="47">
        <f t="shared" si="7"/>
        <v>0.16080000000000005</v>
      </c>
      <c r="H34" s="48">
        <f>output_kids!E11</f>
        <v>0.70620000000000005</v>
      </c>
      <c r="I34" s="48">
        <f>output_kids!F11</f>
        <v>1.002</v>
      </c>
      <c r="J34">
        <f>output_kids!G11</f>
        <v>5.2699999999999997E-2</v>
      </c>
      <c r="K34" t="str">
        <f t="shared" si="1"/>
        <v xml:space="preserve"> </v>
      </c>
      <c r="M34" s="19" t="s">
        <v>79</v>
      </c>
      <c r="N34" s="62" t="str">
        <f t="shared" si="2"/>
        <v xml:space="preserve">Season (Ref: November-March) </v>
      </c>
      <c r="O34" s="43">
        <v>0</v>
      </c>
      <c r="P34" s="49">
        <f>P33+2</f>
        <v>74</v>
      </c>
      <c r="Q34" s="47"/>
      <c r="R34" s="47"/>
      <c r="S34" s="47"/>
      <c r="W34" t="str">
        <f t="shared" si="3"/>
        <v xml:space="preserve"> </v>
      </c>
    </row>
    <row r="35" spans="1:23" x14ac:dyDescent="0.2">
      <c r="A35" s="35" t="s">
        <v>62</v>
      </c>
      <c r="B35" s="45" t="str">
        <f t="shared" si="0"/>
        <v xml:space="preserve">Medical Training (Ref: Canada or United States) </v>
      </c>
      <c r="C35" s="44">
        <v>0</v>
      </c>
      <c r="D35" s="49">
        <f>D34+3</f>
        <v>75</v>
      </c>
      <c r="K35" t="str">
        <f t="shared" si="1"/>
        <v xml:space="preserve"> </v>
      </c>
      <c r="M35" s="21" t="s">
        <v>80</v>
      </c>
      <c r="N35" s="64" t="str">
        <f t="shared" si="2"/>
        <v>April-October*</v>
      </c>
      <c r="O35" s="43">
        <v>0</v>
      </c>
      <c r="P35" s="49">
        <f>P34+2</f>
        <v>76</v>
      </c>
      <c r="Q35" s="47">
        <f>output_adults!D22</f>
        <v>0.8528</v>
      </c>
      <c r="R35" s="47">
        <f>Q35-T35</f>
        <v>1.2800000000000034E-2</v>
      </c>
      <c r="S35" s="47">
        <f>U35-Q35</f>
        <v>1.3000000000000012E-2</v>
      </c>
      <c r="T35" s="48">
        <f>output_adults!E22</f>
        <v>0.84</v>
      </c>
      <c r="U35" s="48">
        <f>output_adults!F22</f>
        <v>0.86580000000000001</v>
      </c>
      <c r="V35" t="str">
        <f>output_adults!G22</f>
        <v>&lt;.0001</v>
      </c>
      <c r="W35" t="str">
        <f t="shared" si="3"/>
        <v>*</v>
      </c>
    </row>
    <row r="36" spans="1:23" x14ac:dyDescent="0.2">
      <c r="A36" s="36" t="s">
        <v>52</v>
      </c>
      <c r="B36" s="61" t="str">
        <f t="shared" si="0"/>
        <v>Other*</v>
      </c>
      <c r="C36" s="44">
        <v>0</v>
      </c>
      <c r="D36" s="49">
        <f t="shared" si="4"/>
        <v>77</v>
      </c>
      <c r="E36" s="47">
        <f>output_kids!D10</f>
        <v>1.2815000000000001</v>
      </c>
      <c r="F36" s="47">
        <f t="shared" si="6"/>
        <v>0.18710000000000004</v>
      </c>
      <c r="G36" s="47">
        <f t="shared" si="7"/>
        <v>0.21899999999999986</v>
      </c>
      <c r="H36" s="48">
        <f>output_kids!E10</f>
        <v>1.0944</v>
      </c>
      <c r="I36" s="48">
        <f>output_kids!F10</f>
        <v>1.5004999999999999</v>
      </c>
      <c r="J36">
        <f>output_kids!G10</f>
        <v>2.0999999999999999E-3</v>
      </c>
      <c r="K36" t="str">
        <f t="shared" si="1"/>
        <v>*</v>
      </c>
      <c r="M36" s="20" t="s">
        <v>123</v>
      </c>
      <c r="N36" s="20" t="s">
        <v>123</v>
      </c>
      <c r="O36" s="43">
        <v>0</v>
      </c>
      <c r="P36" s="42">
        <v>79</v>
      </c>
      <c r="W36" t="str">
        <f t="shared" si="3"/>
        <v xml:space="preserve"> </v>
      </c>
    </row>
    <row r="37" spans="1:23" x14ac:dyDescent="0.2">
      <c r="A37" s="35" t="s">
        <v>89</v>
      </c>
      <c r="B37" s="45" t="str">
        <f t="shared" si="0"/>
        <v xml:space="preserve">Visit to Pediatrician (Ref: No) </v>
      </c>
      <c r="C37" s="44">
        <v>0</v>
      </c>
      <c r="D37" s="49">
        <f>D36+3</f>
        <v>80</v>
      </c>
      <c r="K37" t="str">
        <f t="shared" si="1"/>
        <v xml:space="preserve"> </v>
      </c>
      <c r="M37" s="77" t="s">
        <v>124</v>
      </c>
      <c r="N37" s="77" t="str">
        <f t="shared" si="2"/>
        <v>Acute bronchitis*</v>
      </c>
      <c r="O37" s="43">
        <v>0</v>
      </c>
      <c r="P37" s="42">
        <v>81</v>
      </c>
      <c r="Q37" s="48">
        <f>output_adults!D23</f>
        <v>16.5626</v>
      </c>
      <c r="R37" s="48">
        <f t="shared" ref="R37:R39" si="18">Q37-T37</f>
        <v>0.71369999999999933</v>
      </c>
      <c r="S37" s="48">
        <f t="shared" ref="S37:S39" si="19">U37-Q37</f>
        <v>0.7458999999999989</v>
      </c>
      <c r="T37" s="48">
        <f>output_adults!E23</f>
        <v>15.8489</v>
      </c>
      <c r="U37" s="48">
        <f>output_adults!F23</f>
        <v>17.308499999999999</v>
      </c>
      <c r="V37" t="str">
        <f>output_adults!G23</f>
        <v>&lt;.0001</v>
      </c>
      <c r="W37" t="str">
        <f t="shared" si="3"/>
        <v>*</v>
      </c>
    </row>
    <row r="38" spans="1:23" x14ac:dyDescent="0.2">
      <c r="A38" s="36" t="s">
        <v>23</v>
      </c>
      <c r="B38" s="61" t="str">
        <f t="shared" si="0"/>
        <v>Yes*</v>
      </c>
      <c r="C38" s="44">
        <v>0</v>
      </c>
      <c r="D38" s="49">
        <f t="shared" si="4"/>
        <v>82</v>
      </c>
      <c r="E38" s="47">
        <f>output_kids!D14</f>
        <v>0.64139999999999997</v>
      </c>
      <c r="F38" s="47">
        <f t="shared" si="6"/>
        <v>0.14819999999999994</v>
      </c>
      <c r="G38" s="47">
        <f t="shared" si="7"/>
        <v>0.19280000000000008</v>
      </c>
      <c r="H38" s="48">
        <f>output_kids!E14</f>
        <v>0.49320000000000003</v>
      </c>
      <c r="I38" s="48">
        <f>output_kids!F14</f>
        <v>0.83420000000000005</v>
      </c>
      <c r="J38">
        <f>output_kids!G14</f>
        <v>8.9999999999999998E-4</v>
      </c>
      <c r="K38" t="str">
        <f t="shared" si="1"/>
        <v>*</v>
      </c>
      <c r="M38" s="77" t="s">
        <v>125</v>
      </c>
      <c r="N38" s="77" t="str">
        <f t="shared" si="2"/>
        <v>Cough*</v>
      </c>
      <c r="O38" s="43">
        <v>0</v>
      </c>
      <c r="P38" s="42">
        <v>83</v>
      </c>
      <c r="Q38" s="48">
        <f>output_adults!D24</f>
        <v>0.68230000000000002</v>
      </c>
      <c r="R38" s="48">
        <f t="shared" si="18"/>
        <v>3.0499999999999972E-2</v>
      </c>
      <c r="S38" s="48">
        <f t="shared" si="19"/>
        <v>3.1799999999999939E-2</v>
      </c>
      <c r="T38" s="48">
        <f>output_adults!E24</f>
        <v>0.65180000000000005</v>
      </c>
      <c r="U38" s="48">
        <f>output_adults!F24</f>
        <v>0.71409999999999996</v>
      </c>
      <c r="V38" t="str">
        <f>output_adults!G24</f>
        <v>&lt;.0001</v>
      </c>
      <c r="W38" t="str">
        <f t="shared" si="3"/>
        <v>*</v>
      </c>
    </row>
    <row r="39" spans="1:23" x14ac:dyDescent="0.2">
      <c r="A39" s="35" t="s">
        <v>63</v>
      </c>
      <c r="B39" s="45" t="str">
        <f t="shared" si="0"/>
        <v xml:space="preserve">Visit to Majority of Care Physician (Ref: No) </v>
      </c>
      <c r="C39" s="44">
        <v>0</v>
      </c>
      <c r="D39" s="49">
        <f>D38+3</f>
        <v>85</v>
      </c>
      <c r="K39" t="str">
        <f t="shared" si="1"/>
        <v xml:space="preserve"> </v>
      </c>
      <c r="M39" s="77" t="s">
        <v>126</v>
      </c>
      <c r="N39" s="77" t="str">
        <f t="shared" si="2"/>
        <v>Asthma or Allergic rhinitis*</v>
      </c>
      <c r="O39" s="43">
        <v>0</v>
      </c>
      <c r="P39" s="42">
        <v>85</v>
      </c>
      <c r="Q39" s="48">
        <f>output_adults!D25</f>
        <v>0.54110000000000003</v>
      </c>
      <c r="R39" s="48">
        <f t="shared" si="18"/>
        <v>2.4299999999999988E-2</v>
      </c>
      <c r="S39" s="48">
        <f t="shared" si="19"/>
        <v>2.5499999999999967E-2</v>
      </c>
      <c r="T39" s="48">
        <f>output_adults!E25</f>
        <v>0.51680000000000004</v>
      </c>
      <c r="U39" s="48">
        <f>output_adults!F25</f>
        <v>0.56659999999999999</v>
      </c>
      <c r="V39" t="str">
        <f>output_adults!G25</f>
        <v>&lt;.0001</v>
      </c>
      <c r="W39" t="str">
        <f t="shared" si="3"/>
        <v>*</v>
      </c>
    </row>
    <row r="40" spans="1:23" x14ac:dyDescent="0.2">
      <c r="A40" s="36" t="s">
        <v>23</v>
      </c>
      <c r="B40" s="61" t="str">
        <f t="shared" si="0"/>
        <v>Yes*</v>
      </c>
      <c r="C40" s="44">
        <v>0</v>
      </c>
      <c r="D40" s="49">
        <f t="shared" si="4"/>
        <v>87</v>
      </c>
      <c r="E40" s="47">
        <f>output_kids!D22</f>
        <v>0.77769999999999995</v>
      </c>
      <c r="F40" s="47">
        <f t="shared" si="6"/>
        <v>2.7599999999999958E-2</v>
      </c>
      <c r="G40" s="47">
        <f t="shared" si="7"/>
        <v>2.8700000000000059E-2</v>
      </c>
      <c r="H40" s="48">
        <f>output_kids!E22</f>
        <v>0.75009999999999999</v>
      </c>
      <c r="I40" s="48">
        <f>output_kids!F22</f>
        <v>0.80640000000000001</v>
      </c>
      <c r="J40" t="str">
        <f>output_kids!G22</f>
        <v>&lt;.0001</v>
      </c>
      <c r="K40" t="str">
        <f t="shared" si="1"/>
        <v>*</v>
      </c>
    </row>
    <row r="41" spans="1:23" x14ac:dyDescent="0.2">
      <c r="A41" s="36" t="s">
        <v>127</v>
      </c>
      <c r="B41" s="61" t="str">
        <f t="shared" si="0"/>
        <v>No Majority of Care Provider Identified*</v>
      </c>
      <c r="C41" s="44">
        <v>0</v>
      </c>
      <c r="D41" s="49">
        <f t="shared" si="4"/>
        <v>89</v>
      </c>
      <c r="E41" s="47">
        <f>output_kids!D23</f>
        <v>0.74399999999999999</v>
      </c>
      <c r="F41" s="47">
        <f t="shared" si="6"/>
        <v>4.3300000000000005E-2</v>
      </c>
      <c r="G41" s="47">
        <f t="shared" si="7"/>
        <v>4.610000000000003E-2</v>
      </c>
      <c r="H41" s="48">
        <f>output_kids!E23</f>
        <v>0.70069999999999999</v>
      </c>
      <c r="I41" s="48">
        <f>output_kids!F23</f>
        <v>0.79010000000000002</v>
      </c>
      <c r="J41" t="str">
        <f>output_kids!G23</f>
        <v>&lt;.0001</v>
      </c>
      <c r="K41" t="str">
        <f t="shared" si="1"/>
        <v>*</v>
      </c>
    </row>
    <row r="42" spans="1:23" x14ac:dyDescent="0.2">
      <c r="A42" s="38" t="s">
        <v>61</v>
      </c>
      <c r="B42" s="45" t="str">
        <f t="shared" si="0"/>
        <v>Average Number of Visits per Day*</v>
      </c>
      <c r="C42" s="44">
        <v>0</v>
      </c>
      <c r="D42" s="49">
        <f>D41+3</f>
        <v>92</v>
      </c>
      <c r="E42" s="47">
        <f>output_kids!D13</f>
        <v>1.5627</v>
      </c>
      <c r="F42" s="47">
        <f t="shared" si="6"/>
        <v>0.20730000000000004</v>
      </c>
      <c r="G42" s="47">
        <f t="shared" si="7"/>
        <v>0.23910000000000009</v>
      </c>
      <c r="H42" s="48">
        <f>output_kids!E13</f>
        <v>1.3553999999999999</v>
      </c>
      <c r="I42" s="48">
        <f>output_kids!F13</f>
        <v>1.8018000000000001</v>
      </c>
      <c r="J42" t="str">
        <f>output_kids!G13</f>
        <v>&lt;.0001</v>
      </c>
      <c r="K42" t="str">
        <f t="shared" si="1"/>
        <v>*</v>
      </c>
    </row>
    <row r="43" spans="1:23" x14ac:dyDescent="0.2">
      <c r="A43" s="39" t="s">
        <v>105</v>
      </c>
      <c r="B43" s="60" t="str">
        <f t="shared" si="0"/>
        <v xml:space="preserve">Other Characteristics: </v>
      </c>
      <c r="C43" s="44">
        <v>0</v>
      </c>
      <c r="D43" s="49">
        <f>D42+3</f>
        <v>95</v>
      </c>
      <c r="K43" t="str">
        <f t="shared" si="1"/>
        <v xml:space="preserve"> </v>
      </c>
    </row>
    <row r="44" spans="1:23" x14ac:dyDescent="0.2">
      <c r="A44" s="35" t="s">
        <v>79</v>
      </c>
      <c r="B44" s="45" t="str">
        <f t="shared" si="0"/>
        <v xml:space="preserve">Season (Ref: November-March) </v>
      </c>
      <c r="C44" s="44">
        <v>0</v>
      </c>
      <c r="D44" s="49">
        <f t="shared" si="4"/>
        <v>97</v>
      </c>
      <c r="K44" t="str">
        <f t="shared" si="1"/>
        <v xml:space="preserve"> </v>
      </c>
      <c r="N44" s="51" t="s">
        <v>103</v>
      </c>
      <c r="O44" s="44">
        <v>1</v>
      </c>
      <c r="P44" s="43">
        <v>0</v>
      </c>
    </row>
    <row r="45" spans="1:23" x14ac:dyDescent="0.2">
      <c r="A45" s="36" t="s">
        <v>80</v>
      </c>
      <c r="B45" s="61" t="str">
        <f t="shared" si="0"/>
        <v>April-October*</v>
      </c>
      <c r="C45" s="44">
        <v>0</v>
      </c>
      <c r="D45" s="49">
        <f t="shared" si="4"/>
        <v>99</v>
      </c>
      <c r="E45" s="47">
        <f>output_kids!D29</f>
        <v>0.82669999999999999</v>
      </c>
      <c r="F45" s="47">
        <f t="shared" si="6"/>
        <v>2.4599999999999955E-2</v>
      </c>
      <c r="G45" s="47">
        <f t="shared" si="7"/>
        <v>2.5399999999999978E-2</v>
      </c>
      <c r="H45" s="48">
        <f>output_kids!E29</f>
        <v>0.80210000000000004</v>
      </c>
      <c r="I45" s="48">
        <f>output_kids!F29</f>
        <v>0.85209999999999997</v>
      </c>
      <c r="J45" t="str">
        <f>output_kids!G29</f>
        <v>&lt;.0001</v>
      </c>
      <c r="K45" t="str">
        <f t="shared" si="1"/>
        <v>*</v>
      </c>
      <c r="N45" s="51" t="s">
        <v>104</v>
      </c>
      <c r="O45" s="43">
        <v>1</v>
      </c>
      <c r="P45" s="50">
        <v>87</v>
      </c>
    </row>
    <row r="46" spans="1:23" x14ac:dyDescent="0.2">
      <c r="A46" s="20" t="s">
        <v>123</v>
      </c>
      <c r="B46" s="20" t="s">
        <v>123</v>
      </c>
      <c r="C46" s="44">
        <v>0</v>
      </c>
      <c r="D46" s="49">
        <v>102</v>
      </c>
      <c r="N46" s="51"/>
      <c r="P46" s="50"/>
    </row>
    <row r="47" spans="1:23" x14ac:dyDescent="0.2">
      <c r="A47" s="77" t="s">
        <v>124</v>
      </c>
      <c r="B47" s="77" t="str">
        <f t="shared" si="0"/>
        <v>Acute bronchitis*</v>
      </c>
      <c r="C47" s="44">
        <v>0</v>
      </c>
      <c r="D47" s="49">
        <v>104</v>
      </c>
      <c r="E47" s="47">
        <f>output_kids!D30</f>
        <v>32.997599999999998</v>
      </c>
      <c r="F47" s="47">
        <f t="shared" ref="F47" si="20">E47-H47</f>
        <v>2.4636999999999993</v>
      </c>
      <c r="G47" s="47">
        <f t="shared" ref="G47" si="21">I47-E47</f>
        <v>2.6625000000000014</v>
      </c>
      <c r="H47" s="48">
        <f>output_kids!E30</f>
        <v>30.533899999999999</v>
      </c>
      <c r="I47" s="48">
        <f>output_kids!F30</f>
        <v>35.6601</v>
      </c>
      <c r="J47" t="str">
        <f>output_kids!G30</f>
        <v>&lt;.0001</v>
      </c>
      <c r="K47" t="str">
        <f t="shared" ref="K47" si="22">IF(ISBLANK(J47)," ",IF(OR(J47="&lt;.0001",J47&lt;0.01),"*"," "))</f>
        <v>*</v>
      </c>
      <c r="N47" s="51"/>
      <c r="P47" s="50"/>
    </row>
    <row r="48" spans="1:23" x14ac:dyDescent="0.2">
      <c r="A48" s="77" t="s">
        <v>125</v>
      </c>
      <c r="B48" s="77" t="str">
        <f t="shared" si="0"/>
        <v>Cough*</v>
      </c>
      <c r="C48" s="44">
        <v>0</v>
      </c>
      <c r="D48" s="49">
        <v>106</v>
      </c>
      <c r="E48" s="47">
        <f>output_kids!D31</f>
        <v>3.2366000000000001</v>
      </c>
      <c r="F48" s="47">
        <f t="shared" ref="F48:F49" si="23">E48-H48</f>
        <v>0.26060000000000016</v>
      </c>
      <c r="G48" s="47">
        <f t="shared" ref="G48:G49" si="24">I48-E48</f>
        <v>0.28349999999999964</v>
      </c>
      <c r="H48" s="48">
        <f>output_kids!E31</f>
        <v>2.976</v>
      </c>
      <c r="I48" s="48">
        <f>output_kids!F31</f>
        <v>3.5200999999999998</v>
      </c>
      <c r="J48" t="str">
        <f>output_kids!G31</f>
        <v>&lt;.0001</v>
      </c>
      <c r="K48" t="str">
        <f t="shared" ref="K48:K49" si="25">IF(ISBLANK(J48)," ",IF(OR(J48="&lt;.0001",J48&lt;0.01),"*"," "))</f>
        <v>*</v>
      </c>
      <c r="N48" s="51"/>
      <c r="P48" s="50"/>
    </row>
    <row r="49" spans="1:16" x14ac:dyDescent="0.2">
      <c r="A49" s="77" t="s">
        <v>126</v>
      </c>
      <c r="B49" s="77" t="str">
        <f t="shared" si="0"/>
        <v>Asthma or Allergic rhinitis*</v>
      </c>
      <c r="C49" s="44">
        <v>0</v>
      </c>
      <c r="D49" s="49">
        <v>108</v>
      </c>
      <c r="E49" s="47">
        <f>output_kids!D32</f>
        <v>1.7964</v>
      </c>
      <c r="F49" s="47">
        <f t="shared" si="23"/>
        <v>0.14529999999999998</v>
      </c>
      <c r="G49" s="47">
        <f t="shared" si="24"/>
        <v>0.1581999999999999</v>
      </c>
      <c r="H49" s="48">
        <f>output_kids!E32</f>
        <v>1.6511</v>
      </c>
      <c r="I49" s="48">
        <f>output_kids!F32</f>
        <v>1.9545999999999999</v>
      </c>
      <c r="J49" t="str">
        <f>output_kids!G32</f>
        <v>&lt;.0001</v>
      </c>
      <c r="K49" t="str">
        <f t="shared" si="25"/>
        <v>*</v>
      </c>
      <c r="N49" s="51"/>
      <c r="P49" s="50"/>
    </row>
    <row r="51" spans="1:16" x14ac:dyDescent="0.2">
      <c r="B51" s="51" t="s">
        <v>103</v>
      </c>
      <c r="C51" s="44">
        <v>1</v>
      </c>
      <c r="D51" s="43">
        <v>0</v>
      </c>
    </row>
    <row r="52" spans="1:16" x14ac:dyDescent="0.2">
      <c r="B52" s="51" t="s">
        <v>104</v>
      </c>
      <c r="C52" s="43">
        <v>1</v>
      </c>
      <c r="D52" s="50">
        <v>110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9"/>
  <sheetViews>
    <sheetView zoomScaleNormal="100" workbookViewId="0">
      <pane ySplit="3" topLeftCell="A16" activePane="bottomLeft" state="frozen"/>
      <selection pane="bottomLeft" activeCell="J50" sqref="J50"/>
    </sheetView>
  </sheetViews>
  <sheetFormatPr defaultRowHeight="12.75" x14ac:dyDescent="0.2"/>
  <cols>
    <col min="1" max="1" width="41.28515625" style="34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19" bestFit="1" customWidth="1"/>
    <col min="11" max="11" width="18.85546875" style="18" customWidth="1"/>
    <col min="12" max="16" width="10.28515625" customWidth="1"/>
  </cols>
  <sheetData>
    <row r="1" spans="1:17" x14ac:dyDescent="0.2">
      <c r="A1" s="34" t="s">
        <v>49</v>
      </c>
      <c r="D1" t="s">
        <v>47</v>
      </c>
      <c r="J1" s="19" t="s">
        <v>49</v>
      </c>
      <c r="K1" s="18" t="s">
        <v>48</v>
      </c>
    </row>
    <row r="2" spans="1:17" x14ac:dyDescent="0.2">
      <c r="D2" t="s">
        <v>66</v>
      </c>
      <c r="H2" t="s">
        <v>110</v>
      </c>
      <c r="M2" t="s">
        <v>66</v>
      </c>
      <c r="Q2" t="s">
        <v>110</v>
      </c>
    </row>
    <row r="3" spans="1:17" x14ac:dyDescent="0.2">
      <c r="B3" t="s">
        <v>22</v>
      </c>
      <c r="C3" t="s">
        <v>86</v>
      </c>
      <c r="D3" t="s">
        <v>67</v>
      </c>
      <c r="E3" t="s">
        <v>68</v>
      </c>
      <c r="F3" t="s">
        <v>69</v>
      </c>
      <c r="G3" t="s">
        <v>70</v>
      </c>
      <c r="H3" t="s">
        <v>83</v>
      </c>
      <c r="K3" s="18" t="s">
        <v>22</v>
      </c>
      <c r="L3" t="s">
        <v>86</v>
      </c>
      <c r="M3" t="s">
        <v>67</v>
      </c>
      <c r="N3" t="s">
        <v>68</v>
      </c>
      <c r="O3" t="s">
        <v>69</v>
      </c>
      <c r="P3" t="s">
        <v>70</v>
      </c>
      <c r="Q3" t="s">
        <v>83</v>
      </c>
    </row>
    <row r="4" spans="1:17" x14ac:dyDescent="0.2">
      <c r="A4" s="39" t="s">
        <v>82</v>
      </c>
      <c r="J4" s="20" t="s">
        <v>78</v>
      </c>
    </row>
    <row r="5" spans="1:17" x14ac:dyDescent="0.2">
      <c r="A5" s="35" t="s">
        <v>90</v>
      </c>
      <c r="J5" s="19" t="s">
        <v>58</v>
      </c>
    </row>
    <row r="6" spans="1:17" x14ac:dyDescent="0.2">
      <c r="A6" s="36" t="s">
        <v>91</v>
      </c>
      <c r="B6" s="18" t="str">
        <f>CONCATENATE(FIXED(D6,2)," (",FIXED(E6,2),"-",FIXED(F6,2),")")</f>
        <v>0.38 (0.36-0.41)</v>
      </c>
      <c r="C6" t="str">
        <f>IF(G6="&lt;.0001","&lt;0.0001",G6)</f>
        <v>&lt;0.0001</v>
      </c>
      <c r="D6">
        <f>output_kids!D15</f>
        <v>0.38490000000000002</v>
      </c>
      <c r="E6">
        <f>output_kids!E15</f>
        <v>0.3609</v>
      </c>
      <c r="F6">
        <f>output_kids!F15</f>
        <v>0.41060000000000002</v>
      </c>
      <c r="G6" t="str">
        <f>output_kids!G15</f>
        <v>&lt;.0001</v>
      </c>
      <c r="H6" t="str">
        <f>IF(OR(G6="&lt;.0001",G6&lt;0.01),"*","")</f>
        <v>*</v>
      </c>
      <c r="J6" s="21" t="s">
        <v>55</v>
      </c>
      <c r="K6" s="18" t="str">
        <f>CONCATENATE(FIXED(M6,2)," (",FIXED(N6,2),"-",FIXED(O6,2),")")</f>
        <v>1.05 (1.02-1.07)</v>
      </c>
      <c r="L6" t="str">
        <f>IF(P6="&lt;.0001","&lt;0.0001",P6)</f>
        <v>&lt;0.0001</v>
      </c>
      <c r="M6">
        <f>output_adults!D14</f>
        <v>1.0454000000000001</v>
      </c>
      <c r="N6">
        <f>output_adults!E14</f>
        <v>1.0248999999999999</v>
      </c>
      <c r="O6">
        <f>output_adults!F14</f>
        <v>1.0662</v>
      </c>
      <c r="P6" t="str">
        <f>output_adults!G14</f>
        <v>&lt;.0001</v>
      </c>
      <c r="Q6" t="str">
        <f>IF(OR(P6="&lt;.0001",P6&lt;0.01),"*","")</f>
        <v>*</v>
      </c>
    </row>
    <row r="7" spans="1:17" x14ac:dyDescent="0.2">
      <c r="A7" s="37" t="s">
        <v>128</v>
      </c>
      <c r="B7" s="18" t="str">
        <f t="shared" ref="B7:B45" si="0">CONCATENATE(FIXED(D7,2)," (",FIXED(E7,2),"-",FIXED(F7,2),")")</f>
        <v>1.00 (0.96-1.05)</v>
      </c>
      <c r="C7">
        <f t="shared" ref="C7:C47" si="1">IF(G7="&lt;.0001","&lt;0.0001",G7)</f>
        <v>0.83430000000000004</v>
      </c>
      <c r="D7">
        <f>output_kids!D16</f>
        <v>1.0044999999999999</v>
      </c>
      <c r="E7">
        <f>output_kids!E16</f>
        <v>0.96299999999999997</v>
      </c>
      <c r="F7">
        <f>output_kids!F16</f>
        <v>1.0478000000000001</v>
      </c>
      <c r="G7">
        <f>output_kids!G16</f>
        <v>0.83430000000000004</v>
      </c>
      <c r="H7" t="str">
        <f t="shared" ref="H7:H45" si="2">IF(OR(G7="&lt;.0001",G7&lt;0.01),"*","")</f>
        <v/>
      </c>
      <c r="J7" s="19" t="s">
        <v>56</v>
      </c>
    </row>
    <row r="8" spans="1:17" x14ac:dyDescent="0.2">
      <c r="A8" s="37" t="s">
        <v>93</v>
      </c>
      <c r="B8" s="18" t="str">
        <f t="shared" si="0"/>
        <v>1.01 (0.97-1.06)</v>
      </c>
      <c r="C8">
        <f t="shared" si="1"/>
        <v>0.56020000000000003</v>
      </c>
      <c r="D8">
        <f>output_kids!D17</f>
        <v>1.0125</v>
      </c>
      <c r="E8">
        <f>output_kids!E17</f>
        <v>0.97099999999999997</v>
      </c>
      <c r="F8">
        <f>output_kids!F17</f>
        <v>1.0558000000000001</v>
      </c>
      <c r="G8">
        <f>output_kids!G17</f>
        <v>0.56020000000000003</v>
      </c>
      <c r="H8" t="str">
        <f t="shared" si="2"/>
        <v/>
      </c>
      <c r="J8" s="21" t="s">
        <v>51</v>
      </c>
      <c r="K8" s="18" t="str">
        <f t="shared" ref="K8:K35" si="3">CONCATENATE(FIXED(M8,2)," (",FIXED(N8,2),"-",FIXED(O8,2),")")</f>
        <v>0.91 (0.89-0.92)</v>
      </c>
      <c r="L8" t="str">
        <f>IF(P8="&lt;.0001","&lt;0.0001",P8)</f>
        <v>&lt;0.0001</v>
      </c>
      <c r="M8">
        <f>output_adults!D15</f>
        <v>0.90539999999999998</v>
      </c>
      <c r="N8">
        <f>output_adults!E15</f>
        <v>0.89149999999999996</v>
      </c>
      <c r="O8">
        <f>output_adults!F15</f>
        <v>0.91959999999999997</v>
      </c>
      <c r="P8" t="str">
        <f>output_adults!G15</f>
        <v>&lt;.0001</v>
      </c>
      <c r="Q8" t="str">
        <f t="shared" ref="Q8:Q35" si="4">IF(OR(P8="&lt;.0001",P8&lt;0.01),"*","")</f>
        <v>*</v>
      </c>
    </row>
    <row r="9" spans="1:17" x14ac:dyDescent="0.2">
      <c r="A9" s="35" t="s">
        <v>56</v>
      </c>
      <c r="B9" s="18"/>
      <c r="J9" s="19" t="s">
        <v>54</v>
      </c>
      <c r="K9" s="18" t="str">
        <f t="shared" si="3"/>
        <v>1.02 (1.01-1.03)</v>
      </c>
      <c r="L9" t="str">
        <f>IF(P9="&lt;.0001","&lt;0.0001",P9)</f>
        <v>&lt;0.0001</v>
      </c>
      <c r="M9">
        <f>output_adults!D21</f>
        <v>1.0215000000000001</v>
      </c>
      <c r="N9">
        <f>output_adults!E21</f>
        <v>1.0127999999999999</v>
      </c>
      <c r="O9">
        <f>output_adults!F21</f>
        <v>1.0303</v>
      </c>
      <c r="P9" t="str">
        <f>output_adults!G21</f>
        <v>&lt;.0001</v>
      </c>
      <c r="Q9" t="str">
        <f t="shared" si="4"/>
        <v>*</v>
      </c>
    </row>
    <row r="10" spans="1:17" x14ac:dyDescent="0.2">
      <c r="A10" s="36" t="s">
        <v>51</v>
      </c>
      <c r="B10" s="18" t="str">
        <f t="shared" si="0"/>
        <v>1.03 (1.00-1.06)</v>
      </c>
      <c r="C10">
        <f t="shared" si="1"/>
        <v>4.48E-2</v>
      </c>
      <c r="D10">
        <f>output_kids!D18</f>
        <v>1.0314000000000001</v>
      </c>
      <c r="E10">
        <f>output_kids!E18</f>
        <v>1.0006999999999999</v>
      </c>
      <c r="F10">
        <f>output_kids!F18</f>
        <v>1.0629999999999999</v>
      </c>
      <c r="G10">
        <f>output_kids!G18</f>
        <v>4.48E-2</v>
      </c>
      <c r="H10" t="str">
        <f t="shared" si="2"/>
        <v/>
      </c>
      <c r="J10" s="19" t="s">
        <v>64</v>
      </c>
    </row>
    <row r="11" spans="1:17" x14ac:dyDescent="0.2">
      <c r="A11" s="35" t="s">
        <v>54</v>
      </c>
      <c r="B11" s="18" t="str">
        <f t="shared" si="0"/>
        <v>1.05 (1.03-1.07)</v>
      </c>
      <c r="C11" t="str">
        <f t="shared" si="1"/>
        <v>&lt;0.0001</v>
      </c>
      <c r="D11">
        <f>output_kids!D28</f>
        <v>1.0488999999999999</v>
      </c>
      <c r="E11">
        <f>output_kids!E28</f>
        <v>1.0306</v>
      </c>
      <c r="F11">
        <f>output_kids!F28</f>
        <v>1.0676000000000001</v>
      </c>
      <c r="G11" t="str">
        <f>output_kids!G28</f>
        <v>&lt;.0001</v>
      </c>
      <c r="H11" t="str">
        <f t="shared" si="2"/>
        <v>*</v>
      </c>
      <c r="J11" s="21">
        <v>1</v>
      </c>
      <c r="K11" s="18" t="str">
        <f t="shared" si="3"/>
        <v>1.14 (1.12-1.16)</v>
      </c>
      <c r="L11" t="str">
        <f>IF(P11="&lt;.0001","&lt;0.0001",P11)</f>
        <v>&lt;0.0001</v>
      </c>
      <c r="M11">
        <f>output_adults!D16</f>
        <v>1.1404000000000001</v>
      </c>
      <c r="N11">
        <f>output_adults!E16</f>
        <v>1.1189</v>
      </c>
      <c r="O11">
        <f>output_adults!F16</f>
        <v>1.1621999999999999</v>
      </c>
      <c r="P11" t="str">
        <f>output_adults!G16</f>
        <v>&lt;.0001</v>
      </c>
      <c r="Q11" t="str">
        <f t="shared" si="4"/>
        <v>*</v>
      </c>
    </row>
    <row r="12" spans="1:17" x14ac:dyDescent="0.2">
      <c r="A12" s="35" t="s">
        <v>129</v>
      </c>
      <c r="B12" s="18"/>
      <c r="J12" s="21">
        <v>2</v>
      </c>
      <c r="K12" s="18" t="str">
        <f t="shared" si="3"/>
        <v>1.29 (1.25-1.33)</v>
      </c>
      <c r="L12" t="str">
        <f>IF(P12="&lt;.0001","&lt;0.0001",P12)</f>
        <v>&lt;0.0001</v>
      </c>
      <c r="M12">
        <f>output_adults!D17</f>
        <v>1.2904</v>
      </c>
      <c r="N12">
        <f>output_adults!E17</f>
        <v>1.2546999999999999</v>
      </c>
      <c r="O12">
        <f>output_adults!F17</f>
        <v>1.327</v>
      </c>
      <c r="P12" t="str">
        <f>output_adults!G17</f>
        <v>&lt;.0001</v>
      </c>
      <c r="Q12" t="str">
        <f t="shared" si="4"/>
        <v>*</v>
      </c>
    </row>
    <row r="13" spans="1:17" x14ac:dyDescent="0.2">
      <c r="A13" s="36">
        <v>2</v>
      </c>
      <c r="B13" s="18" t="str">
        <f t="shared" si="0"/>
        <v>0.99 (0.95-1.03)</v>
      </c>
      <c r="C13">
        <f t="shared" si="1"/>
        <v>0.61639999999999995</v>
      </c>
      <c r="D13">
        <f>output_kids!D24</f>
        <v>0.99039999999999995</v>
      </c>
      <c r="E13">
        <f>output_kids!E24</f>
        <v>0.95350000000000001</v>
      </c>
      <c r="F13">
        <f>output_kids!F24</f>
        <v>1.0286</v>
      </c>
      <c r="G13">
        <f>output_kids!G24</f>
        <v>0.61639999999999995</v>
      </c>
      <c r="H13" t="str">
        <f t="shared" si="2"/>
        <v/>
      </c>
      <c r="J13" s="21" t="s">
        <v>65</v>
      </c>
      <c r="K13" s="18" t="str">
        <f t="shared" si="3"/>
        <v>1.28 (1.24-1.33)</v>
      </c>
      <c r="L13" t="str">
        <f>IF(P13="&lt;.0001","&lt;0.0001",P13)</f>
        <v>&lt;0.0001</v>
      </c>
      <c r="M13">
        <f>output_adults!D18</f>
        <v>1.2841</v>
      </c>
      <c r="N13">
        <f>output_adults!E18</f>
        <v>1.2433000000000001</v>
      </c>
      <c r="O13">
        <f>output_adults!F18</f>
        <v>1.3263</v>
      </c>
      <c r="P13" t="str">
        <f>output_adults!G18</f>
        <v>&lt;.0001</v>
      </c>
      <c r="Q13" t="str">
        <f t="shared" si="4"/>
        <v>*</v>
      </c>
    </row>
    <row r="14" spans="1:17" x14ac:dyDescent="0.2">
      <c r="A14" s="36">
        <v>3</v>
      </c>
      <c r="B14" s="18" t="str">
        <f t="shared" si="0"/>
        <v>1.10 (1.05-1.15)</v>
      </c>
      <c r="C14" t="str">
        <f t="shared" si="1"/>
        <v>&lt;0.0001</v>
      </c>
      <c r="D14">
        <f>output_kids!D25</f>
        <v>1.101</v>
      </c>
      <c r="E14">
        <f>output_kids!E25</f>
        <v>1.0522</v>
      </c>
      <c r="F14">
        <f>output_kids!F25</f>
        <v>1.1520999999999999</v>
      </c>
      <c r="G14" t="str">
        <f>output_kids!G25</f>
        <v>&lt;.0001</v>
      </c>
      <c r="H14" t="str">
        <f t="shared" si="2"/>
        <v>*</v>
      </c>
      <c r="J14" s="22" t="s">
        <v>77</v>
      </c>
    </row>
    <row r="15" spans="1:17" x14ac:dyDescent="0.2">
      <c r="A15" s="36" t="s">
        <v>95</v>
      </c>
      <c r="B15" s="18" t="str">
        <f t="shared" si="0"/>
        <v>1.04 (0.99-1.10)</v>
      </c>
      <c r="C15">
        <f t="shared" si="1"/>
        <v>0.1022</v>
      </c>
      <c r="D15">
        <f>output_kids!D26</f>
        <v>1.0441</v>
      </c>
      <c r="E15">
        <f>output_kids!E26</f>
        <v>0.99139999999999995</v>
      </c>
      <c r="F15">
        <f>output_kids!F26</f>
        <v>1.0995999999999999</v>
      </c>
      <c r="G15">
        <f>output_kids!G26</f>
        <v>0.1022</v>
      </c>
      <c r="H15" t="str">
        <f t="shared" si="2"/>
        <v/>
      </c>
      <c r="J15" s="19" t="s">
        <v>50</v>
      </c>
      <c r="K15" s="18" t="str">
        <f t="shared" si="3"/>
        <v>1.06 (1.01-1.12)</v>
      </c>
      <c r="L15">
        <f>IF(P15="&lt;.0001","&lt;0.0001",P15)</f>
        <v>2.1100000000000001E-2</v>
      </c>
      <c r="M15">
        <f>output_adults!D4</f>
        <v>1.0622</v>
      </c>
      <c r="N15">
        <f>output_adults!E4</f>
        <v>1.0091000000000001</v>
      </c>
      <c r="O15">
        <f>output_adults!F4</f>
        <v>1.1180000000000001</v>
      </c>
      <c r="P15">
        <f>output_adults!G4</f>
        <v>2.1100000000000001E-2</v>
      </c>
      <c r="Q15" t="str">
        <f t="shared" si="4"/>
        <v/>
      </c>
    </row>
    <row r="16" spans="1:17" x14ac:dyDescent="0.2">
      <c r="A16" s="35" t="s">
        <v>130</v>
      </c>
      <c r="B16" s="18"/>
      <c r="J16" s="19" t="s">
        <v>56</v>
      </c>
    </row>
    <row r="17" spans="1:17" x14ac:dyDescent="0.2">
      <c r="A17" s="36" t="s">
        <v>23</v>
      </c>
      <c r="B17" s="18" t="str">
        <f t="shared" si="0"/>
        <v>1.03 (0.94-1.12)</v>
      </c>
      <c r="C17">
        <f t="shared" si="1"/>
        <v>0.55349999999999999</v>
      </c>
      <c r="D17">
        <f>output_kids!D27</f>
        <v>1.0263</v>
      </c>
      <c r="E17">
        <f>output_kids!E27</f>
        <v>0.94189999999999996</v>
      </c>
      <c r="F17">
        <f>output_kids!F27</f>
        <v>1.1181000000000001</v>
      </c>
      <c r="G17">
        <f>output_kids!G27</f>
        <v>0.55349999999999999</v>
      </c>
      <c r="H17" t="str">
        <f t="shared" si="2"/>
        <v/>
      </c>
      <c r="J17" s="21" t="s">
        <v>51</v>
      </c>
      <c r="K17" s="18" t="str">
        <f t="shared" si="3"/>
        <v>0.85 (0.75-0.96)</v>
      </c>
      <c r="L17">
        <f>IF(P17="&lt;.0001","&lt;0.0001",P17)</f>
        <v>7.3000000000000001E-3</v>
      </c>
      <c r="M17">
        <f>output_adults!D5</f>
        <v>0.84809999999999997</v>
      </c>
      <c r="N17">
        <f>output_adults!E5</f>
        <v>0.75180000000000002</v>
      </c>
      <c r="O17">
        <f>output_adults!F5</f>
        <v>0.95660000000000001</v>
      </c>
      <c r="P17">
        <f>output_adults!G5</f>
        <v>7.3000000000000001E-3</v>
      </c>
      <c r="Q17" t="str">
        <f t="shared" si="4"/>
        <v>*</v>
      </c>
    </row>
    <row r="18" spans="1:17" x14ac:dyDescent="0.2">
      <c r="A18" s="35" t="s">
        <v>64</v>
      </c>
      <c r="B18" s="18"/>
      <c r="J18" s="19" t="s">
        <v>72</v>
      </c>
    </row>
    <row r="19" spans="1:17" x14ac:dyDescent="0.2">
      <c r="A19" s="36">
        <v>1</v>
      </c>
      <c r="B19" s="18" t="str">
        <f t="shared" si="0"/>
        <v>1.07 (1.03-1.11)</v>
      </c>
      <c r="C19">
        <f t="shared" si="1"/>
        <v>1.1000000000000001E-3</v>
      </c>
      <c r="D19">
        <f>output_kids!D19</f>
        <v>1.0680000000000001</v>
      </c>
      <c r="E19">
        <f>output_kids!E19</f>
        <v>1.0265</v>
      </c>
      <c r="F19">
        <f>output_kids!F19</f>
        <v>1.1111</v>
      </c>
      <c r="G19">
        <f>output_kids!G19</f>
        <v>1.1000000000000001E-3</v>
      </c>
      <c r="H19" t="str">
        <f t="shared" si="2"/>
        <v>*</v>
      </c>
      <c r="J19" s="21" t="s">
        <v>73</v>
      </c>
      <c r="K19" s="18" t="str">
        <f t="shared" si="3"/>
        <v>1.10 (1.00-1.21)</v>
      </c>
      <c r="L19">
        <f>IF(P19="&lt;.0001","&lt;0.0001",P19)</f>
        <v>6.2899999999999998E-2</v>
      </c>
      <c r="M19">
        <f>output_adults!D8</f>
        <v>1.0953999999999999</v>
      </c>
      <c r="N19">
        <f>output_adults!E8</f>
        <v>0.99509999999999998</v>
      </c>
      <c r="O19">
        <f>output_adults!F8</f>
        <v>1.2059</v>
      </c>
      <c r="P19">
        <f>output_adults!G8</f>
        <v>6.2899999999999998E-2</v>
      </c>
      <c r="Q19" t="str">
        <f t="shared" si="4"/>
        <v/>
      </c>
    </row>
    <row r="20" spans="1:17" x14ac:dyDescent="0.2">
      <c r="A20" s="36">
        <v>2</v>
      </c>
      <c r="B20" s="18" t="str">
        <f t="shared" si="0"/>
        <v>1.10 (0.93-1.30)</v>
      </c>
      <c r="C20">
        <f t="shared" si="1"/>
        <v>0.25769999999999998</v>
      </c>
      <c r="D20">
        <f>output_kids!D20</f>
        <v>1.1016999999999999</v>
      </c>
      <c r="E20">
        <f>output_kids!E20</f>
        <v>0.93159999999999998</v>
      </c>
      <c r="F20">
        <f>output_kids!F20</f>
        <v>1.3029999999999999</v>
      </c>
      <c r="G20">
        <f>output_kids!G20</f>
        <v>0.25769999999999998</v>
      </c>
      <c r="H20" t="str">
        <f t="shared" si="2"/>
        <v/>
      </c>
      <c r="J20" s="21" t="s">
        <v>74</v>
      </c>
      <c r="K20" s="18" t="str">
        <f t="shared" si="3"/>
        <v>1.40 (1.27-1.54)</v>
      </c>
      <c r="L20" t="str">
        <f>IF(P20="&lt;.0001","&lt;0.0001",P20)</f>
        <v>&lt;0.0001</v>
      </c>
      <c r="M20">
        <f>output_adults!D9</f>
        <v>1.4014</v>
      </c>
      <c r="N20">
        <f>output_adults!E9</f>
        <v>1.2712000000000001</v>
      </c>
      <c r="O20">
        <f>output_adults!F9</f>
        <v>1.5448</v>
      </c>
      <c r="P20" t="str">
        <f>output_adults!G9</f>
        <v>&lt;.0001</v>
      </c>
      <c r="Q20" t="str">
        <f t="shared" si="4"/>
        <v>*</v>
      </c>
    </row>
    <row r="21" spans="1:17" x14ac:dyDescent="0.2">
      <c r="A21" s="36" t="s">
        <v>65</v>
      </c>
      <c r="B21" s="18" t="str">
        <f t="shared" si="0"/>
        <v>1.17 (0.95-1.44)</v>
      </c>
      <c r="C21">
        <f t="shared" si="1"/>
        <v>0.1389</v>
      </c>
      <c r="D21">
        <f>output_kids!D21</f>
        <v>1.1705000000000001</v>
      </c>
      <c r="E21">
        <f>output_kids!E21</f>
        <v>0.95020000000000004</v>
      </c>
      <c r="F21">
        <f>output_kids!F21</f>
        <v>1.4418</v>
      </c>
      <c r="G21">
        <f>output_kids!G21</f>
        <v>0.1389</v>
      </c>
      <c r="H21" t="str">
        <f t="shared" si="2"/>
        <v/>
      </c>
      <c r="J21" s="21" t="s">
        <v>75</v>
      </c>
      <c r="K21" s="18" t="str">
        <f t="shared" si="3"/>
        <v>0.97 (0.88-1.08)</v>
      </c>
      <c r="L21">
        <f>IF(P21="&lt;.0001","&lt;0.0001",P21)</f>
        <v>0.60709999999999997</v>
      </c>
      <c r="M21">
        <f>output_adults!D6</f>
        <v>0.97360000000000002</v>
      </c>
      <c r="N21">
        <f>output_adults!E6</f>
        <v>0.87919999999999998</v>
      </c>
      <c r="O21">
        <f>output_adults!F6</f>
        <v>1.0782</v>
      </c>
      <c r="P21">
        <f>output_adults!G6</f>
        <v>0.60709999999999997</v>
      </c>
      <c r="Q21" t="str">
        <f t="shared" si="4"/>
        <v/>
      </c>
    </row>
    <row r="22" spans="1:17" x14ac:dyDescent="0.2">
      <c r="A22" s="39" t="s">
        <v>81</v>
      </c>
      <c r="B22" s="18"/>
      <c r="J22" s="21" t="s">
        <v>76</v>
      </c>
      <c r="K22" s="18" t="str">
        <f t="shared" si="3"/>
        <v>1.08 (0.92-1.27)</v>
      </c>
      <c r="L22">
        <f>IF(P22="&lt;.0001","&lt;0.0001",P22)</f>
        <v>0.34620000000000001</v>
      </c>
      <c r="M22">
        <f>output_adults!D7</f>
        <v>1.0810999999999999</v>
      </c>
      <c r="N22">
        <f>output_adults!E7</f>
        <v>0.91920000000000002</v>
      </c>
      <c r="O22">
        <f>output_adults!F7</f>
        <v>1.2714000000000001</v>
      </c>
      <c r="P22">
        <f>output_adults!G7</f>
        <v>0.34620000000000001</v>
      </c>
      <c r="Q22" t="str">
        <f t="shared" si="4"/>
        <v/>
      </c>
    </row>
    <row r="23" spans="1:17" x14ac:dyDescent="0.2">
      <c r="A23" s="38" t="s">
        <v>71</v>
      </c>
      <c r="B23" s="18" t="str">
        <f t="shared" si="0"/>
        <v>1.17 (1.09-1.26)</v>
      </c>
      <c r="C23" t="str">
        <f t="shared" si="1"/>
        <v>&lt;0.0001</v>
      </c>
      <c r="D23">
        <f>output_kids!D4</f>
        <v>1.1725000000000001</v>
      </c>
      <c r="E23">
        <f>output_kids!E4</f>
        <v>1.0913999999999999</v>
      </c>
      <c r="F23">
        <f>output_kids!F4</f>
        <v>1.2596000000000001</v>
      </c>
      <c r="G23" t="str">
        <f>output_kids!G4</f>
        <v>&lt;.0001</v>
      </c>
      <c r="H23" t="str">
        <f t="shared" si="2"/>
        <v>*</v>
      </c>
      <c r="J23" s="19" t="s">
        <v>59</v>
      </c>
    </row>
    <row r="24" spans="1:17" x14ac:dyDescent="0.2">
      <c r="A24" s="35" t="s">
        <v>56</v>
      </c>
      <c r="B24" s="18"/>
      <c r="J24" s="21" t="s">
        <v>53</v>
      </c>
      <c r="K24" s="18" t="str">
        <f t="shared" si="3"/>
        <v>0.99 (0.85-1.14)</v>
      </c>
      <c r="L24">
        <f>IF(P24="&lt;.0001","&lt;0.0001",P24)</f>
        <v>0.84330000000000005</v>
      </c>
      <c r="M24">
        <f>output_adults!D12</f>
        <v>0.98529999999999995</v>
      </c>
      <c r="N24">
        <f>output_adults!E12</f>
        <v>0.85070000000000001</v>
      </c>
      <c r="O24">
        <f>output_adults!F12</f>
        <v>1.1412</v>
      </c>
      <c r="P24">
        <f>output_adults!G12</f>
        <v>0.84330000000000005</v>
      </c>
      <c r="Q24" t="str">
        <f t="shared" si="4"/>
        <v/>
      </c>
    </row>
    <row r="25" spans="1:17" x14ac:dyDescent="0.2">
      <c r="A25" s="36" t="s">
        <v>51</v>
      </c>
      <c r="B25" s="18" t="str">
        <f t="shared" si="0"/>
        <v>0.92 (0.79-1.08)</v>
      </c>
      <c r="C25">
        <f t="shared" si="1"/>
        <v>0.3155</v>
      </c>
      <c r="D25">
        <f>output_kids!D5</f>
        <v>0.92149999999999999</v>
      </c>
      <c r="E25">
        <f>output_kids!E5</f>
        <v>0.78539999999999999</v>
      </c>
      <c r="F25">
        <f>output_kids!F5</f>
        <v>1.081</v>
      </c>
      <c r="G25">
        <f>output_kids!G5</f>
        <v>0.3155</v>
      </c>
      <c r="H25" t="str">
        <f t="shared" si="2"/>
        <v/>
      </c>
      <c r="J25" s="19" t="s">
        <v>57</v>
      </c>
    </row>
    <row r="26" spans="1:17" x14ac:dyDescent="0.2">
      <c r="A26" s="35" t="s">
        <v>72</v>
      </c>
      <c r="B26" s="18"/>
      <c r="J26" s="21" t="s">
        <v>23</v>
      </c>
      <c r="K26" s="18" t="str">
        <f t="shared" si="3"/>
        <v>0.93 (0.82-1.05)</v>
      </c>
      <c r="L26">
        <f>IF(P26="&lt;.0001","&lt;0.0001",P26)</f>
        <v>0.2601</v>
      </c>
      <c r="M26">
        <f>output_adults!D11</f>
        <v>0.93149999999999999</v>
      </c>
      <c r="N26">
        <f>output_adults!E11</f>
        <v>0.82340000000000002</v>
      </c>
      <c r="O26">
        <f>output_adults!F11</f>
        <v>1.0539000000000001</v>
      </c>
      <c r="P26">
        <f>output_adults!G11</f>
        <v>0.2601</v>
      </c>
      <c r="Q26" t="str">
        <f t="shared" si="4"/>
        <v/>
      </c>
    </row>
    <row r="27" spans="1:17" x14ac:dyDescent="0.2">
      <c r="A27" s="36" t="s">
        <v>73</v>
      </c>
      <c r="B27" s="18" t="str">
        <f t="shared" si="0"/>
        <v>0.73 (0.62-0.87)</v>
      </c>
      <c r="C27">
        <f t="shared" si="1"/>
        <v>2.9999999999999997E-4</v>
      </c>
      <c r="D27">
        <f>output_kids!D8</f>
        <v>0.7329</v>
      </c>
      <c r="E27">
        <f>output_kids!E8</f>
        <v>0.61909999999999998</v>
      </c>
      <c r="F27">
        <f>output_kids!F8</f>
        <v>0.86770000000000003</v>
      </c>
      <c r="G27">
        <f>output_kids!G8</f>
        <v>2.9999999999999997E-4</v>
      </c>
      <c r="H27" t="str">
        <f t="shared" si="2"/>
        <v>*</v>
      </c>
      <c r="J27" s="19" t="s">
        <v>62</v>
      </c>
    </row>
    <row r="28" spans="1:17" x14ac:dyDescent="0.2">
      <c r="A28" s="36" t="s">
        <v>74</v>
      </c>
      <c r="B28" s="18" t="str">
        <f t="shared" si="0"/>
        <v>1.49 (1.26-1.77)</v>
      </c>
      <c r="C28" t="str">
        <f t="shared" si="1"/>
        <v>&lt;0.0001</v>
      </c>
      <c r="D28">
        <f>output_kids!D9</f>
        <v>1.4934000000000001</v>
      </c>
      <c r="E28">
        <f>output_kids!E9</f>
        <v>1.2579</v>
      </c>
      <c r="F28">
        <f>output_kids!F9</f>
        <v>1.7728999999999999</v>
      </c>
      <c r="G28" t="str">
        <f>output_kids!G9</f>
        <v>&lt;.0001</v>
      </c>
      <c r="H28" t="str">
        <f t="shared" si="2"/>
        <v>*</v>
      </c>
      <c r="J28" s="21" t="s">
        <v>52</v>
      </c>
      <c r="K28" s="18" t="str">
        <f t="shared" si="3"/>
        <v>1.15 (1.02-1.29)</v>
      </c>
      <c r="L28">
        <f>IF(P28="&lt;.0001","&lt;0.0001",P28)</f>
        <v>1.95E-2</v>
      </c>
      <c r="M28">
        <f>output_adults!D10</f>
        <v>1.1501999999999999</v>
      </c>
      <c r="N28">
        <f>output_adults!E10</f>
        <v>1.0227999999999999</v>
      </c>
      <c r="O28">
        <f>output_adults!F10</f>
        <v>1.2935000000000001</v>
      </c>
      <c r="P28">
        <f>output_adults!G10</f>
        <v>1.95E-2</v>
      </c>
      <c r="Q28" t="str">
        <f t="shared" si="4"/>
        <v/>
      </c>
    </row>
    <row r="29" spans="1:17" x14ac:dyDescent="0.2">
      <c r="A29" s="36" t="s">
        <v>75</v>
      </c>
      <c r="B29" s="18" t="str">
        <f t="shared" si="0"/>
        <v>0.96 (0.78-1.18)</v>
      </c>
      <c r="C29">
        <f t="shared" si="1"/>
        <v>0.70640000000000003</v>
      </c>
      <c r="D29">
        <f>output_kids!D6</f>
        <v>0.96099999999999997</v>
      </c>
      <c r="E29">
        <f>output_kids!E6</f>
        <v>0.78149999999999997</v>
      </c>
      <c r="F29">
        <f>output_kids!F6</f>
        <v>1.1818</v>
      </c>
      <c r="G29">
        <f>output_kids!G6</f>
        <v>0.70640000000000003</v>
      </c>
      <c r="H29" t="str">
        <f t="shared" si="2"/>
        <v/>
      </c>
      <c r="J29" s="19" t="s">
        <v>63</v>
      </c>
    </row>
    <row r="30" spans="1:17" x14ac:dyDescent="0.2">
      <c r="A30" s="36" t="s">
        <v>76</v>
      </c>
      <c r="B30" s="18" t="str">
        <f t="shared" si="0"/>
        <v>0.64 (0.48-0.84)</v>
      </c>
      <c r="C30">
        <f t="shared" si="1"/>
        <v>1.4E-3</v>
      </c>
      <c r="D30">
        <f>output_kids!D7</f>
        <v>0.63780000000000003</v>
      </c>
      <c r="E30">
        <f>output_kids!E7</f>
        <v>0.48380000000000001</v>
      </c>
      <c r="F30">
        <f>output_kids!F7</f>
        <v>0.84089999999999998</v>
      </c>
      <c r="G30">
        <f>output_kids!G7</f>
        <v>1.4E-3</v>
      </c>
      <c r="H30" t="str">
        <f t="shared" si="2"/>
        <v>*</v>
      </c>
      <c r="J30" s="21" t="s">
        <v>23</v>
      </c>
      <c r="K30" s="18" t="str">
        <f t="shared" si="3"/>
        <v>0.68 (0.66-0.69)</v>
      </c>
      <c r="L30" t="str">
        <f>IF(P30="&lt;.0001","&lt;0.0001",P30)</f>
        <v>&lt;0.0001</v>
      </c>
      <c r="M30">
        <f>output_adults!D19</f>
        <v>0.67710000000000004</v>
      </c>
      <c r="N30">
        <f>output_adults!E19</f>
        <v>0.66490000000000005</v>
      </c>
      <c r="O30">
        <f>output_adults!F19</f>
        <v>0.68959999999999999</v>
      </c>
      <c r="P30" t="str">
        <f>output_adults!G19</f>
        <v>&lt;.0001</v>
      </c>
      <c r="Q30" t="str">
        <f t="shared" si="4"/>
        <v>*</v>
      </c>
    </row>
    <row r="31" spans="1:17" x14ac:dyDescent="0.2">
      <c r="A31" s="35" t="s">
        <v>59</v>
      </c>
      <c r="B31" s="18"/>
      <c r="J31" s="21" t="s">
        <v>127</v>
      </c>
      <c r="K31" s="18" t="str">
        <f t="shared" si="3"/>
        <v>0.86 (0.83-0.89)</v>
      </c>
      <c r="L31" t="str">
        <f>IF(P31="&lt;.0001","&lt;0.0001",P31)</f>
        <v>&lt;0.0001</v>
      </c>
      <c r="M31">
        <f>output_adults!D20</f>
        <v>0.86180000000000001</v>
      </c>
      <c r="N31">
        <f>output_adults!E20</f>
        <v>0.83309999999999995</v>
      </c>
      <c r="O31">
        <f>output_adults!F20</f>
        <v>0.89149999999999996</v>
      </c>
      <c r="P31" t="str">
        <f>output_adults!G20</f>
        <v>&lt;.0001</v>
      </c>
      <c r="Q31" t="str">
        <f t="shared" si="4"/>
        <v>*</v>
      </c>
    </row>
    <row r="32" spans="1:17" x14ac:dyDescent="0.2">
      <c r="A32" s="36" t="s">
        <v>53</v>
      </c>
      <c r="B32" s="18" t="str">
        <f t="shared" si="0"/>
        <v>1.07 (0.87-1.31)</v>
      </c>
      <c r="C32">
        <f t="shared" si="1"/>
        <v>0.52200000000000002</v>
      </c>
      <c r="D32">
        <f>output_kids!D12</f>
        <v>1.0686</v>
      </c>
      <c r="E32">
        <f>output_kids!E12</f>
        <v>0.87219999999999998</v>
      </c>
      <c r="F32">
        <f>output_kids!F12</f>
        <v>1.3091999999999999</v>
      </c>
      <c r="G32">
        <f>output_kids!G12</f>
        <v>0.52200000000000002</v>
      </c>
      <c r="H32" t="str">
        <f t="shared" si="2"/>
        <v/>
      </c>
      <c r="J32" s="19" t="s">
        <v>61</v>
      </c>
      <c r="K32" s="18" t="str">
        <f t="shared" si="3"/>
        <v>1.43 (1.31-1.57)</v>
      </c>
      <c r="L32" t="str">
        <f>IF(P32="&lt;.0001","&lt;0.0001",P32)</f>
        <v>&lt;0.0001</v>
      </c>
      <c r="M32">
        <f>output_adults!D13</f>
        <v>1.4326000000000001</v>
      </c>
      <c r="N32">
        <f>output_adults!E13</f>
        <v>1.3076000000000001</v>
      </c>
      <c r="O32">
        <f>output_adults!F13</f>
        <v>1.5696000000000001</v>
      </c>
      <c r="P32" t="str">
        <f>output_adults!G13</f>
        <v>&lt;.0001</v>
      </c>
      <c r="Q32" t="str">
        <f t="shared" si="4"/>
        <v>*</v>
      </c>
    </row>
    <row r="33" spans="1:17" x14ac:dyDescent="0.2">
      <c r="A33" s="35" t="s">
        <v>57</v>
      </c>
      <c r="B33" s="18"/>
      <c r="J33" s="20" t="s">
        <v>52</v>
      </c>
    </row>
    <row r="34" spans="1:17" x14ac:dyDescent="0.2">
      <c r="A34" s="36" t="s">
        <v>23</v>
      </c>
      <c r="B34" s="18" t="str">
        <f t="shared" si="0"/>
        <v>0.84 (0.71-1.00)</v>
      </c>
      <c r="C34">
        <f t="shared" si="1"/>
        <v>5.2699999999999997E-2</v>
      </c>
      <c r="D34">
        <f>output_kids!D11</f>
        <v>0.84119999999999995</v>
      </c>
      <c r="E34">
        <f>output_kids!E11</f>
        <v>0.70620000000000005</v>
      </c>
      <c r="F34">
        <f>output_kids!F11</f>
        <v>1.002</v>
      </c>
      <c r="G34">
        <f>output_kids!G11</f>
        <v>5.2699999999999997E-2</v>
      </c>
      <c r="H34" t="str">
        <f t="shared" si="2"/>
        <v/>
      </c>
      <c r="J34" s="19" t="s">
        <v>79</v>
      </c>
    </row>
    <row r="35" spans="1:17" x14ac:dyDescent="0.2">
      <c r="A35" s="35" t="s">
        <v>62</v>
      </c>
      <c r="B35" s="18"/>
      <c r="J35" s="21" t="s">
        <v>80</v>
      </c>
      <c r="K35" s="18" t="str">
        <f t="shared" si="3"/>
        <v>0.85 (0.84-0.87)</v>
      </c>
      <c r="L35" t="str">
        <f>IF(P35="&lt;.0001","&lt;0.0001",P35)</f>
        <v>&lt;0.0001</v>
      </c>
      <c r="M35">
        <f>output_adults!D22</f>
        <v>0.8528</v>
      </c>
      <c r="N35">
        <f>output_adults!E22</f>
        <v>0.84</v>
      </c>
      <c r="O35">
        <f>output_adults!F22</f>
        <v>0.86580000000000001</v>
      </c>
      <c r="P35" t="str">
        <f>output_adults!G22</f>
        <v>&lt;.0001</v>
      </c>
      <c r="Q35" t="str">
        <f t="shared" si="4"/>
        <v>*</v>
      </c>
    </row>
    <row r="36" spans="1:17" x14ac:dyDescent="0.2">
      <c r="A36" s="36" t="s">
        <v>52</v>
      </c>
      <c r="B36" s="18" t="str">
        <f t="shared" si="0"/>
        <v>1.28 (1.09-1.50)</v>
      </c>
      <c r="C36">
        <f t="shared" si="1"/>
        <v>2.0999999999999999E-3</v>
      </c>
      <c r="D36">
        <f>output_kids!D10</f>
        <v>1.2815000000000001</v>
      </c>
      <c r="E36">
        <f>output_kids!E10</f>
        <v>1.0944</v>
      </c>
      <c r="F36">
        <f>output_kids!F10</f>
        <v>1.5004999999999999</v>
      </c>
      <c r="G36">
        <f>output_kids!G10</f>
        <v>2.0999999999999999E-3</v>
      </c>
      <c r="H36" t="str">
        <f t="shared" si="2"/>
        <v>*</v>
      </c>
      <c r="J36" s="20" t="s">
        <v>123</v>
      </c>
    </row>
    <row r="37" spans="1:17" x14ac:dyDescent="0.2">
      <c r="A37" s="35" t="s">
        <v>89</v>
      </c>
      <c r="B37" s="18"/>
      <c r="J37" s="77" t="s">
        <v>124</v>
      </c>
      <c r="K37" s="18" t="str">
        <f t="shared" ref="K37:K39" si="5">CONCATENATE(FIXED(M37,2)," (",FIXED(N37,2),"-",FIXED(O37,2),")")</f>
        <v>16.56 (15.85-17.31)</v>
      </c>
      <c r="L37" t="str">
        <f t="shared" ref="L37:L39" si="6">IF(P37="&lt;.0001","&lt;0.0001",P37)</f>
        <v>&lt;0.0001</v>
      </c>
      <c r="M37">
        <f>output_adults!D23</f>
        <v>16.5626</v>
      </c>
      <c r="N37">
        <f>output_adults!E23</f>
        <v>15.8489</v>
      </c>
      <c r="O37">
        <f>output_adults!F23</f>
        <v>17.308499999999999</v>
      </c>
      <c r="P37" t="str">
        <f>output_adults!G23</f>
        <v>&lt;.0001</v>
      </c>
    </row>
    <row r="38" spans="1:17" x14ac:dyDescent="0.2">
      <c r="A38" s="36" t="s">
        <v>23</v>
      </c>
      <c r="B38" s="18" t="str">
        <f t="shared" si="0"/>
        <v>0.64 (0.49-0.83)</v>
      </c>
      <c r="C38">
        <f t="shared" si="1"/>
        <v>8.9999999999999998E-4</v>
      </c>
      <c r="D38">
        <f>output_kids!D14</f>
        <v>0.64139999999999997</v>
      </c>
      <c r="E38">
        <f>output_kids!E14</f>
        <v>0.49320000000000003</v>
      </c>
      <c r="F38">
        <f>output_kids!F14</f>
        <v>0.83420000000000005</v>
      </c>
      <c r="G38">
        <f>output_kids!G14</f>
        <v>8.9999999999999998E-4</v>
      </c>
      <c r="H38" t="str">
        <f t="shared" si="2"/>
        <v>*</v>
      </c>
      <c r="J38" s="77" t="s">
        <v>125</v>
      </c>
      <c r="K38" s="18" t="str">
        <f t="shared" si="5"/>
        <v>0.68 (0.65-0.71)</v>
      </c>
      <c r="L38" t="str">
        <f t="shared" si="6"/>
        <v>&lt;0.0001</v>
      </c>
      <c r="M38">
        <f>output_adults!D24</f>
        <v>0.68230000000000002</v>
      </c>
      <c r="N38">
        <f>output_adults!E24</f>
        <v>0.65180000000000005</v>
      </c>
      <c r="O38">
        <f>output_adults!F24</f>
        <v>0.71409999999999996</v>
      </c>
      <c r="P38" t="str">
        <f>output_adults!G24</f>
        <v>&lt;.0001</v>
      </c>
    </row>
    <row r="39" spans="1:17" x14ac:dyDescent="0.2">
      <c r="A39" s="35" t="s">
        <v>63</v>
      </c>
      <c r="B39" s="18"/>
      <c r="J39" s="77" t="s">
        <v>126</v>
      </c>
      <c r="K39" s="18" t="str">
        <f t="shared" si="5"/>
        <v>0.54 (0.52-0.57)</v>
      </c>
      <c r="L39" t="str">
        <f t="shared" si="6"/>
        <v>&lt;0.0001</v>
      </c>
      <c r="M39">
        <f>output_adults!D25</f>
        <v>0.54110000000000003</v>
      </c>
      <c r="N39">
        <f>output_adults!E25</f>
        <v>0.51680000000000004</v>
      </c>
      <c r="O39">
        <f>output_adults!F25</f>
        <v>0.56659999999999999</v>
      </c>
      <c r="P39" t="str">
        <f>output_adults!G25</f>
        <v>&lt;.0001</v>
      </c>
    </row>
    <row r="40" spans="1:17" x14ac:dyDescent="0.2">
      <c r="A40" s="36" t="s">
        <v>23</v>
      </c>
      <c r="B40" s="18" t="str">
        <f t="shared" si="0"/>
        <v>0.78 (0.75-0.81)</v>
      </c>
      <c r="C40" t="str">
        <f t="shared" si="1"/>
        <v>&lt;0.0001</v>
      </c>
      <c r="D40">
        <f>output_kids!D22</f>
        <v>0.77769999999999995</v>
      </c>
      <c r="E40">
        <f>output_kids!E22</f>
        <v>0.75009999999999999</v>
      </c>
      <c r="F40">
        <f>output_kids!F22</f>
        <v>0.80640000000000001</v>
      </c>
      <c r="G40" t="str">
        <f>output_kids!G22</f>
        <v>&lt;.0001</v>
      </c>
      <c r="H40" t="str">
        <f t="shared" si="2"/>
        <v>*</v>
      </c>
    </row>
    <row r="41" spans="1:17" x14ac:dyDescent="0.2">
      <c r="A41" s="36" t="s">
        <v>127</v>
      </c>
      <c r="B41" s="18" t="str">
        <f t="shared" si="0"/>
        <v>0.74 (0.70-0.79)</v>
      </c>
      <c r="C41" t="str">
        <f t="shared" si="1"/>
        <v>&lt;0.0001</v>
      </c>
      <c r="D41">
        <f>output_kids!D23</f>
        <v>0.74399999999999999</v>
      </c>
      <c r="E41">
        <f>output_kids!E23</f>
        <v>0.70069999999999999</v>
      </c>
      <c r="F41">
        <f>output_kids!F23</f>
        <v>0.79010000000000002</v>
      </c>
      <c r="G41" t="str">
        <f>output_kids!G23</f>
        <v>&lt;.0001</v>
      </c>
      <c r="H41" t="str">
        <f t="shared" si="2"/>
        <v>*</v>
      </c>
    </row>
    <row r="42" spans="1:17" x14ac:dyDescent="0.2">
      <c r="A42" s="38" t="s">
        <v>61</v>
      </c>
      <c r="B42" s="18" t="str">
        <f t="shared" si="0"/>
        <v>1.56 (1.36-1.80)</v>
      </c>
      <c r="C42" t="str">
        <f t="shared" si="1"/>
        <v>&lt;0.0001</v>
      </c>
      <c r="D42">
        <f>output_kids!D13</f>
        <v>1.5627</v>
      </c>
      <c r="E42">
        <f>output_kids!E13</f>
        <v>1.3553999999999999</v>
      </c>
      <c r="F42">
        <f>output_kids!F13</f>
        <v>1.8018000000000001</v>
      </c>
      <c r="G42" t="str">
        <f>output_kids!G13</f>
        <v>&lt;.0001</v>
      </c>
      <c r="H42" t="str">
        <f t="shared" si="2"/>
        <v>*</v>
      </c>
    </row>
    <row r="43" spans="1:17" x14ac:dyDescent="0.2">
      <c r="A43" s="39" t="s">
        <v>52</v>
      </c>
      <c r="B43" s="18"/>
    </row>
    <row r="44" spans="1:17" x14ac:dyDescent="0.2">
      <c r="A44" s="35" t="s">
        <v>79</v>
      </c>
      <c r="B44" s="18"/>
    </row>
    <row r="45" spans="1:17" x14ac:dyDescent="0.2">
      <c r="A45" s="36" t="s">
        <v>80</v>
      </c>
      <c r="B45" s="18" t="str">
        <f t="shared" si="0"/>
        <v>0.83 (0.80-0.85)</v>
      </c>
      <c r="C45" t="str">
        <f t="shared" si="1"/>
        <v>&lt;0.0001</v>
      </c>
      <c r="D45">
        <f>output_kids!D29</f>
        <v>0.82669999999999999</v>
      </c>
      <c r="E45">
        <f>output_kids!E29</f>
        <v>0.80210000000000004</v>
      </c>
      <c r="F45">
        <f>output_kids!F29</f>
        <v>0.85209999999999997</v>
      </c>
      <c r="G45" t="str">
        <f>output_kids!G29</f>
        <v>&lt;.0001</v>
      </c>
      <c r="H45" t="str">
        <f t="shared" si="2"/>
        <v>*</v>
      </c>
    </row>
    <row r="46" spans="1:17" x14ac:dyDescent="0.2">
      <c r="A46" s="20" t="s">
        <v>123</v>
      </c>
    </row>
    <row r="47" spans="1:17" x14ac:dyDescent="0.2">
      <c r="A47" s="77" t="s">
        <v>124</v>
      </c>
      <c r="B47" t="str">
        <f>CONCATENATE(FIXED(D47,2)," (",FIXED(E47,2),"-",FIXED(F47,2),")")</f>
        <v>33.00 (30.53-35.66)</v>
      </c>
      <c r="C47" t="str">
        <f t="shared" si="1"/>
        <v>&lt;0.0001</v>
      </c>
      <c r="D47">
        <f>output_kids!D30</f>
        <v>32.997599999999998</v>
      </c>
      <c r="E47">
        <f>output_kids!E30</f>
        <v>30.533899999999999</v>
      </c>
      <c r="F47">
        <f>output_kids!F30</f>
        <v>35.6601</v>
      </c>
      <c r="G47" t="str">
        <f>output_kids!G30</f>
        <v>&lt;.0001</v>
      </c>
    </row>
    <row r="48" spans="1:17" x14ac:dyDescent="0.2">
      <c r="A48" s="77" t="s">
        <v>125</v>
      </c>
      <c r="B48" t="str">
        <f t="shared" ref="B48:B49" si="7">CONCATENATE(FIXED(D48,2)," (",FIXED(E48,2),"-",FIXED(F48,2),")")</f>
        <v>3.24 (2.98-3.52)</v>
      </c>
      <c r="C48" t="str">
        <f t="shared" ref="C48:C49" si="8">IF(G48="&lt;.0001","&lt;0.0001",G48)</f>
        <v>&lt;0.0001</v>
      </c>
      <c r="D48">
        <f>output_kids!D31</f>
        <v>3.2366000000000001</v>
      </c>
      <c r="E48">
        <f>output_kids!E31</f>
        <v>2.976</v>
      </c>
      <c r="F48">
        <f>output_kids!F31</f>
        <v>3.5200999999999998</v>
      </c>
      <c r="G48" t="str">
        <f>output_kids!G31</f>
        <v>&lt;.0001</v>
      </c>
    </row>
    <row r="49" spans="1:7" x14ac:dyDescent="0.2">
      <c r="A49" s="77" t="s">
        <v>126</v>
      </c>
      <c r="B49" t="str">
        <f t="shared" si="7"/>
        <v>1.80 (1.65-1.95)</v>
      </c>
      <c r="C49" t="str">
        <f t="shared" si="8"/>
        <v>&lt;0.0001</v>
      </c>
      <c r="D49">
        <f>output_kids!D32</f>
        <v>1.7964</v>
      </c>
      <c r="E49">
        <f>output_kids!E32</f>
        <v>1.6511</v>
      </c>
      <c r="F49">
        <f>output_kids!F32</f>
        <v>1.9545999999999999</v>
      </c>
      <c r="G49" t="str">
        <f>output_kids!G32</f>
        <v>&lt;.0001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63"/>
  <sheetViews>
    <sheetView zoomScaleNormal="100" workbookViewId="0">
      <selection sqref="A1:G25"/>
    </sheetView>
  </sheetViews>
  <sheetFormatPr defaultColWidth="9.140625" defaultRowHeight="15" x14ac:dyDescent="0.25"/>
  <cols>
    <col min="1" max="3" width="15.85546875" style="16" customWidth="1"/>
    <col min="4" max="6" width="9.140625" style="16"/>
    <col min="7" max="7" width="12" style="16" customWidth="1"/>
    <col min="8" max="16384" width="9.140625" style="16"/>
  </cols>
  <sheetData>
    <row r="1" spans="1:32" x14ac:dyDescent="0.25">
      <c r="A1" s="16" t="s">
        <v>114</v>
      </c>
    </row>
    <row r="3" spans="1:32" x14ac:dyDescent="0.25">
      <c r="A3" t="s">
        <v>24</v>
      </c>
      <c r="B3" t="s">
        <v>1</v>
      </c>
      <c r="C3" t="s">
        <v>25</v>
      </c>
      <c r="D3" t="s">
        <v>26</v>
      </c>
      <c r="E3" t="s">
        <v>27</v>
      </c>
      <c r="F3" t="s">
        <v>28</v>
      </c>
      <c r="G3" t="s">
        <v>29</v>
      </c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t="s">
        <v>30</v>
      </c>
      <c r="B4"/>
      <c r="C4"/>
      <c r="D4">
        <v>1.0622</v>
      </c>
      <c r="E4">
        <v>1.0091000000000001</v>
      </c>
      <c r="F4">
        <v>1.1180000000000001</v>
      </c>
      <c r="G4">
        <v>2.1100000000000001E-2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t="s">
        <v>3</v>
      </c>
      <c r="B5" t="s">
        <v>31</v>
      </c>
      <c r="C5" t="s">
        <v>32</v>
      </c>
      <c r="D5">
        <v>0.84809999999999997</v>
      </c>
      <c r="E5">
        <v>0.75180000000000002</v>
      </c>
      <c r="F5">
        <v>0.95660000000000001</v>
      </c>
      <c r="G5">
        <v>7.3000000000000001E-3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t="s">
        <v>4</v>
      </c>
      <c r="B6" t="s">
        <v>33</v>
      </c>
      <c r="C6" t="s">
        <v>34</v>
      </c>
      <c r="D6">
        <v>0.97360000000000002</v>
      </c>
      <c r="E6">
        <v>0.87919999999999998</v>
      </c>
      <c r="F6">
        <v>1.0782</v>
      </c>
      <c r="G6">
        <v>0.60709999999999997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t="s">
        <v>4</v>
      </c>
      <c r="B7" t="s">
        <v>35</v>
      </c>
      <c r="C7" t="s">
        <v>34</v>
      </c>
      <c r="D7">
        <v>1.0810999999999999</v>
      </c>
      <c r="E7">
        <v>0.91920000000000002</v>
      </c>
      <c r="F7">
        <v>1.2714000000000001</v>
      </c>
      <c r="G7">
        <v>0.34620000000000001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x14ac:dyDescent="0.25">
      <c r="A8" t="s">
        <v>4</v>
      </c>
      <c r="B8" t="s">
        <v>36</v>
      </c>
      <c r="C8" t="s">
        <v>34</v>
      </c>
      <c r="D8">
        <v>1.0953999999999999</v>
      </c>
      <c r="E8">
        <v>0.99509999999999998</v>
      </c>
      <c r="F8">
        <v>1.2059</v>
      </c>
      <c r="G8">
        <v>6.2899999999999998E-2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x14ac:dyDescent="0.25">
      <c r="A9" t="s">
        <v>4</v>
      </c>
      <c r="B9" t="s">
        <v>37</v>
      </c>
      <c r="C9" t="s">
        <v>34</v>
      </c>
      <c r="D9">
        <v>1.4014</v>
      </c>
      <c r="E9">
        <v>1.2712000000000001</v>
      </c>
      <c r="F9">
        <v>1.5448</v>
      </c>
      <c r="G9" t="s">
        <v>2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x14ac:dyDescent="0.25">
      <c r="A10" t="s">
        <v>5</v>
      </c>
      <c r="B10" t="s">
        <v>7</v>
      </c>
      <c r="C10" t="s">
        <v>6</v>
      </c>
      <c r="D10">
        <v>1.1501999999999999</v>
      </c>
      <c r="E10">
        <v>1.0227999999999999</v>
      </c>
      <c r="F10">
        <v>1.2935000000000001</v>
      </c>
      <c r="G10">
        <v>1.95E-2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x14ac:dyDescent="0.25">
      <c r="A11" t="s">
        <v>8</v>
      </c>
      <c r="B11">
        <v>1</v>
      </c>
      <c r="C11">
        <v>0</v>
      </c>
      <c r="D11">
        <v>0.93149999999999999</v>
      </c>
      <c r="E11">
        <v>0.82340000000000002</v>
      </c>
      <c r="F11">
        <v>1.0539000000000001</v>
      </c>
      <c r="G11">
        <v>0.2601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x14ac:dyDescent="0.25">
      <c r="A12" t="s">
        <v>9</v>
      </c>
      <c r="B12" t="s">
        <v>11</v>
      </c>
      <c r="C12" t="s">
        <v>10</v>
      </c>
      <c r="D12">
        <v>0.98529999999999995</v>
      </c>
      <c r="E12">
        <v>0.85070000000000001</v>
      </c>
      <c r="F12">
        <v>1.1412</v>
      </c>
      <c r="G12">
        <v>0.84330000000000005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x14ac:dyDescent="0.25">
      <c r="A13" t="s">
        <v>38</v>
      </c>
      <c r="B13"/>
      <c r="C13"/>
      <c r="D13">
        <v>1.4326000000000001</v>
      </c>
      <c r="E13">
        <v>1.3076000000000001</v>
      </c>
      <c r="F13">
        <v>1.5696000000000001</v>
      </c>
      <c r="G13" t="s">
        <v>2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x14ac:dyDescent="0.25">
      <c r="A14" t="s">
        <v>12</v>
      </c>
      <c r="B14" t="s">
        <v>14</v>
      </c>
      <c r="C14" t="s">
        <v>13</v>
      </c>
      <c r="D14">
        <v>1.0454000000000001</v>
      </c>
      <c r="E14">
        <v>1.0248999999999999</v>
      </c>
      <c r="F14">
        <v>1.0662</v>
      </c>
      <c r="G14" t="s">
        <v>2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x14ac:dyDescent="0.25">
      <c r="A15" t="s">
        <v>15</v>
      </c>
      <c r="B15" t="s">
        <v>31</v>
      </c>
      <c r="C15" t="s">
        <v>32</v>
      </c>
      <c r="D15">
        <v>0.90539999999999998</v>
      </c>
      <c r="E15">
        <v>0.89149999999999996</v>
      </c>
      <c r="F15">
        <v>0.91959999999999997</v>
      </c>
      <c r="G15" t="s">
        <v>2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x14ac:dyDescent="0.25">
      <c r="A16" t="s">
        <v>16</v>
      </c>
      <c r="B16">
        <v>1</v>
      </c>
      <c r="C16">
        <v>0</v>
      </c>
      <c r="D16">
        <v>1.1404000000000001</v>
      </c>
      <c r="E16">
        <v>1.1189</v>
      </c>
      <c r="F16">
        <v>1.1621999999999999</v>
      </c>
      <c r="G16" t="s">
        <v>2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x14ac:dyDescent="0.25">
      <c r="A17" t="s">
        <v>16</v>
      </c>
      <c r="B17">
        <v>2</v>
      </c>
      <c r="C17">
        <v>0</v>
      </c>
      <c r="D17">
        <v>1.2904</v>
      </c>
      <c r="E17">
        <v>1.2546999999999999</v>
      </c>
      <c r="F17">
        <v>1.327</v>
      </c>
      <c r="G17" t="s">
        <v>2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x14ac:dyDescent="0.25">
      <c r="A18" t="s">
        <v>16</v>
      </c>
      <c r="B18" t="s">
        <v>17</v>
      </c>
      <c r="C18">
        <v>0</v>
      </c>
      <c r="D18">
        <v>1.2841</v>
      </c>
      <c r="E18">
        <v>1.2433000000000001</v>
      </c>
      <c r="F18">
        <v>1.3263</v>
      </c>
      <c r="G18" t="s">
        <v>2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x14ac:dyDescent="0.25">
      <c r="A19" t="s">
        <v>18</v>
      </c>
      <c r="B19" t="s">
        <v>20</v>
      </c>
      <c r="C19" t="s">
        <v>19</v>
      </c>
      <c r="D19">
        <v>0.67710000000000004</v>
      </c>
      <c r="E19">
        <v>0.66490000000000005</v>
      </c>
      <c r="F19">
        <v>0.68959999999999999</v>
      </c>
      <c r="G19" t="s">
        <v>2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x14ac:dyDescent="0.25">
      <c r="A20" t="s">
        <v>18</v>
      </c>
      <c r="B20" t="s">
        <v>21</v>
      </c>
      <c r="C20" t="s">
        <v>19</v>
      </c>
      <c r="D20">
        <v>0.86180000000000001</v>
      </c>
      <c r="E20">
        <v>0.83309999999999995</v>
      </c>
      <c r="F20">
        <v>0.89149999999999996</v>
      </c>
      <c r="G20" t="s">
        <v>2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t="s">
        <v>39</v>
      </c>
      <c r="B21"/>
      <c r="C21"/>
      <c r="D21">
        <v>1.0215000000000001</v>
      </c>
      <c r="E21">
        <v>1.0127999999999999</v>
      </c>
      <c r="F21">
        <v>1.0303</v>
      </c>
      <c r="G21" t="s">
        <v>2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x14ac:dyDescent="0.25">
      <c r="A22" t="s">
        <v>40</v>
      </c>
      <c r="B22" t="s">
        <v>41</v>
      </c>
      <c r="C22" t="s">
        <v>42</v>
      </c>
      <c r="D22">
        <v>0.8528</v>
      </c>
      <c r="E22">
        <v>0.84</v>
      </c>
      <c r="F22">
        <v>0.86580000000000001</v>
      </c>
      <c r="G22" t="s">
        <v>2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x14ac:dyDescent="0.25">
      <c r="A23" t="s">
        <v>0</v>
      </c>
      <c r="B23" t="s">
        <v>115</v>
      </c>
      <c r="C23" t="s">
        <v>116</v>
      </c>
      <c r="D23">
        <v>16.5626</v>
      </c>
      <c r="E23">
        <v>15.8489</v>
      </c>
      <c r="F23">
        <v>17.308499999999999</v>
      </c>
      <c r="G23" t="s">
        <v>2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x14ac:dyDescent="0.25">
      <c r="A24" t="s">
        <v>0</v>
      </c>
      <c r="B24" t="s">
        <v>117</v>
      </c>
      <c r="C24" t="s">
        <v>116</v>
      </c>
      <c r="D24">
        <v>0.68230000000000002</v>
      </c>
      <c r="E24">
        <v>0.65180000000000005</v>
      </c>
      <c r="F24">
        <v>0.71409999999999996</v>
      </c>
      <c r="G24" t="s">
        <v>2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x14ac:dyDescent="0.25">
      <c r="A25" t="s">
        <v>0</v>
      </c>
      <c r="B25" t="s">
        <v>118</v>
      </c>
      <c r="C25" t="s">
        <v>116</v>
      </c>
      <c r="D25">
        <v>0.54110000000000003</v>
      </c>
      <c r="E25">
        <v>0.51680000000000004</v>
      </c>
      <c r="F25">
        <v>0.56659999999999999</v>
      </c>
      <c r="G25" t="s">
        <v>2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x14ac:dyDescent="0.25">
      <c r="A27" t="s">
        <v>119</v>
      </c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1:32" x14ac:dyDescent="0.25">
      <c r="A29" s="67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80"/>
  <sheetViews>
    <sheetView zoomScaleNormal="100" workbookViewId="0">
      <selection sqref="A1:G32"/>
    </sheetView>
  </sheetViews>
  <sheetFormatPr defaultColWidth="9.140625" defaultRowHeight="15" x14ac:dyDescent="0.25"/>
  <cols>
    <col min="1" max="3" width="17.42578125" style="7" customWidth="1"/>
    <col min="4" max="16384" width="9.140625" style="7"/>
  </cols>
  <sheetData>
    <row r="1" spans="1:32" x14ac:dyDescent="0.25">
      <c r="A1" s="7" t="s">
        <v>120</v>
      </c>
    </row>
    <row r="3" spans="1:32" x14ac:dyDescent="0.25">
      <c r="A3" t="s">
        <v>24</v>
      </c>
      <c r="B3" t="s">
        <v>1</v>
      </c>
      <c r="C3" t="s">
        <v>25</v>
      </c>
      <c r="D3" t="s">
        <v>26</v>
      </c>
      <c r="E3" t="s">
        <v>27</v>
      </c>
      <c r="F3" t="s">
        <v>28</v>
      </c>
      <c r="G3" t="s">
        <v>29</v>
      </c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</row>
    <row r="4" spans="1:32" x14ac:dyDescent="0.25">
      <c r="A4" t="s">
        <v>30</v>
      </c>
      <c r="B4"/>
      <c r="C4"/>
      <c r="D4">
        <v>1.1725000000000001</v>
      </c>
      <c r="E4">
        <v>1.0913999999999999</v>
      </c>
      <c r="F4">
        <v>1.2596000000000001</v>
      </c>
      <c r="G4" t="s">
        <v>2</v>
      </c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</row>
    <row r="5" spans="1:32" x14ac:dyDescent="0.25">
      <c r="A5" t="s">
        <v>3</v>
      </c>
      <c r="B5" t="s">
        <v>31</v>
      </c>
      <c r="C5" t="s">
        <v>32</v>
      </c>
      <c r="D5">
        <v>0.92149999999999999</v>
      </c>
      <c r="E5">
        <v>0.78539999999999999</v>
      </c>
      <c r="F5">
        <v>1.081</v>
      </c>
      <c r="G5">
        <v>0.3155</v>
      </c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x14ac:dyDescent="0.25">
      <c r="A6" t="s">
        <v>4</v>
      </c>
      <c r="B6" t="s">
        <v>33</v>
      </c>
      <c r="C6" t="s">
        <v>34</v>
      </c>
      <c r="D6">
        <v>0.96099999999999997</v>
      </c>
      <c r="E6">
        <v>0.78149999999999997</v>
      </c>
      <c r="F6">
        <v>1.1818</v>
      </c>
      <c r="G6">
        <v>0.70640000000000003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x14ac:dyDescent="0.25">
      <c r="A7" t="s">
        <v>4</v>
      </c>
      <c r="B7" t="s">
        <v>35</v>
      </c>
      <c r="C7" t="s">
        <v>34</v>
      </c>
      <c r="D7">
        <v>0.63780000000000003</v>
      </c>
      <c r="E7">
        <v>0.48380000000000001</v>
      </c>
      <c r="F7">
        <v>0.84089999999999998</v>
      </c>
      <c r="G7">
        <v>1.4E-3</v>
      </c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x14ac:dyDescent="0.25">
      <c r="A8" t="s">
        <v>4</v>
      </c>
      <c r="B8" t="s">
        <v>36</v>
      </c>
      <c r="C8" t="s">
        <v>34</v>
      </c>
      <c r="D8">
        <v>0.7329</v>
      </c>
      <c r="E8">
        <v>0.61909999999999998</v>
      </c>
      <c r="F8">
        <v>0.86770000000000003</v>
      </c>
      <c r="G8">
        <v>2.9999999999999997E-4</v>
      </c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x14ac:dyDescent="0.25">
      <c r="A9" t="s">
        <v>4</v>
      </c>
      <c r="B9" t="s">
        <v>37</v>
      </c>
      <c r="C9" t="s">
        <v>34</v>
      </c>
      <c r="D9">
        <v>1.4934000000000001</v>
      </c>
      <c r="E9">
        <v>1.2579</v>
      </c>
      <c r="F9">
        <v>1.7728999999999999</v>
      </c>
      <c r="G9" t="s">
        <v>2</v>
      </c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x14ac:dyDescent="0.25">
      <c r="A10" t="s">
        <v>5</v>
      </c>
      <c r="B10" t="s">
        <v>7</v>
      </c>
      <c r="C10" t="s">
        <v>6</v>
      </c>
      <c r="D10">
        <v>1.2815000000000001</v>
      </c>
      <c r="E10">
        <v>1.0944</v>
      </c>
      <c r="F10">
        <v>1.5004999999999999</v>
      </c>
      <c r="G10">
        <v>2.0999999999999999E-3</v>
      </c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x14ac:dyDescent="0.25">
      <c r="A11" t="s">
        <v>8</v>
      </c>
      <c r="B11">
        <v>1</v>
      </c>
      <c r="C11">
        <v>0</v>
      </c>
      <c r="D11">
        <v>0.84119999999999995</v>
      </c>
      <c r="E11">
        <v>0.70620000000000005</v>
      </c>
      <c r="F11">
        <v>1.002</v>
      </c>
      <c r="G11">
        <v>5.2699999999999997E-2</v>
      </c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x14ac:dyDescent="0.25">
      <c r="A12" t="s">
        <v>9</v>
      </c>
      <c r="B12" t="s">
        <v>11</v>
      </c>
      <c r="C12" t="s">
        <v>10</v>
      </c>
      <c r="D12">
        <v>1.0686</v>
      </c>
      <c r="E12">
        <v>0.87219999999999998</v>
      </c>
      <c r="F12">
        <v>1.3091999999999999</v>
      </c>
      <c r="G12">
        <v>0.52200000000000002</v>
      </c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x14ac:dyDescent="0.25">
      <c r="A13" t="s">
        <v>38</v>
      </c>
      <c r="B13"/>
      <c r="C13"/>
      <c r="D13">
        <v>1.5627</v>
      </c>
      <c r="E13">
        <v>1.3553999999999999</v>
      </c>
      <c r="F13">
        <v>1.8018000000000001</v>
      </c>
      <c r="G13" t="s">
        <v>2</v>
      </c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</row>
    <row r="14" spans="1:32" x14ac:dyDescent="0.25">
      <c r="A14" t="s">
        <v>43</v>
      </c>
      <c r="B14">
        <v>1</v>
      </c>
      <c r="C14">
        <v>0</v>
      </c>
      <c r="D14">
        <v>0.64139999999999997</v>
      </c>
      <c r="E14">
        <v>0.49320000000000003</v>
      </c>
      <c r="F14">
        <v>0.83420000000000005</v>
      </c>
      <c r="G14">
        <v>8.9999999999999998E-4</v>
      </c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</row>
    <row r="15" spans="1:32" x14ac:dyDescent="0.25">
      <c r="A15" t="s">
        <v>12</v>
      </c>
      <c r="B15">
        <v>0</v>
      </c>
      <c r="C15" s="68">
        <v>44118</v>
      </c>
      <c r="D15">
        <v>0.38490000000000002</v>
      </c>
      <c r="E15">
        <v>0.3609</v>
      </c>
      <c r="F15">
        <v>0.41060000000000002</v>
      </c>
      <c r="G15" t="s">
        <v>2</v>
      </c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</row>
    <row r="16" spans="1:32" x14ac:dyDescent="0.25">
      <c r="A16" t="s">
        <v>12</v>
      </c>
      <c r="B16" s="68">
        <v>43834</v>
      </c>
      <c r="C16" s="68">
        <v>44118</v>
      </c>
      <c r="D16">
        <v>1.0044999999999999</v>
      </c>
      <c r="E16">
        <v>0.96299999999999997</v>
      </c>
      <c r="F16">
        <v>1.0478000000000001</v>
      </c>
      <c r="G16">
        <v>0.83430000000000004</v>
      </c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</row>
    <row r="17" spans="1:32" x14ac:dyDescent="0.25">
      <c r="A17" t="s">
        <v>12</v>
      </c>
      <c r="B17" s="68">
        <v>43960</v>
      </c>
      <c r="C17" s="68">
        <v>44118</v>
      </c>
      <c r="D17">
        <v>1.0125</v>
      </c>
      <c r="E17">
        <v>0.97099999999999997</v>
      </c>
      <c r="F17">
        <v>1.0558000000000001</v>
      </c>
      <c r="G17">
        <v>0.56020000000000003</v>
      </c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</row>
    <row r="18" spans="1:32" x14ac:dyDescent="0.25">
      <c r="A18" t="s">
        <v>15</v>
      </c>
      <c r="B18" t="s">
        <v>31</v>
      </c>
      <c r="C18" t="s">
        <v>32</v>
      </c>
      <c r="D18">
        <v>1.0314000000000001</v>
      </c>
      <c r="E18">
        <v>1.0006999999999999</v>
      </c>
      <c r="F18">
        <v>1.0629999999999999</v>
      </c>
      <c r="G18">
        <v>4.48E-2</v>
      </c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</row>
    <row r="19" spans="1:32" x14ac:dyDescent="0.25">
      <c r="A19" t="s">
        <v>16</v>
      </c>
      <c r="B19">
        <v>1</v>
      </c>
      <c r="C19">
        <v>0</v>
      </c>
      <c r="D19">
        <v>1.0680000000000001</v>
      </c>
      <c r="E19">
        <v>1.0265</v>
      </c>
      <c r="F19">
        <v>1.1111</v>
      </c>
      <c r="G19">
        <v>1.1000000000000001E-3</v>
      </c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</row>
    <row r="20" spans="1:32" x14ac:dyDescent="0.25">
      <c r="A20" t="s">
        <v>16</v>
      </c>
      <c r="B20">
        <v>2</v>
      </c>
      <c r="C20">
        <v>0</v>
      </c>
      <c r="D20">
        <v>1.1016999999999999</v>
      </c>
      <c r="E20">
        <v>0.93159999999999998</v>
      </c>
      <c r="F20">
        <v>1.3029999999999999</v>
      </c>
      <c r="G20">
        <v>0.25769999999999998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</row>
    <row r="21" spans="1:32" x14ac:dyDescent="0.25">
      <c r="A21" t="s">
        <v>16</v>
      </c>
      <c r="B21" t="s">
        <v>17</v>
      </c>
      <c r="C21">
        <v>0</v>
      </c>
      <c r="D21">
        <v>1.1705000000000001</v>
      </c>
      <c r="E21">
        <v>0.95020000000000004</v>
      </c>
      <c r="F21">
        <v>1.4418</v>
      </c>
      <c r="G21">
        <v>0.1389</v>
      </c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</row>
    <row r="22" spans="1:32" x14ac:dyDescent="0.25">
      <c r="A22" t="s">
        <v>18</v>
      </c>
      <c r="B22" t="s">
        <v>20</v>
      </c>
      <c r="C22" t="s">
        <v>19</v>
      </c>
      <c r="D22">
        <v>0.77769999999999995</v>
      </c>
      <c r="E22">
        <v>0.75009999999999999</v>
      </c>
      <c r="F22">
        <v>0.80640000000000001</v>
      </c>
      <c r="G22" t="s">
        <v>2</v>
      </c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</row>
    <row r="23" spans="1:32" x14ac:dyDescent="0.25">
      <c r="A23" t="s">
        <v>18</v>
      </c>
      <c r="B23" t="s">
        <v>21</v>
      </c>
      <c r="C23" t="s">
        <v>19</v>
      </c>
      <c r="D23">
        <v>0.74399999999999999</v>
      </c>
      <c r="E23">
        <v>0.70069999999999999</v>
      </c>
      <c r="F23">
        <v>0.79010000000000002</v>
      </c>
      <c r="G23" t="s">
        <v>2</v>
      </c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</row>
    <row r="24" spans="1:32" x14ac:dyDescent="0.25">
      <c r="A24" t="s">
        <v>44</v>
      </c>
      <c r="B24">
        <v>2</v>
      </c>
      <c r="C24">
        <v>1</v>
      </c>
      <c r="D24">
        <v>0.99039999999999995</v>
      </c>
      <c r="E24">
        <v>0.95350000000000001</v>
      </c>
      <c r="F24">
        <v>1.0286</v>
      </c>
      <c r="G24">
        <v>0.61639999999999995</v>
      </c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</row>
    <row r="25" spans="1:32" x14ac:dyDescent="0.25">
      <c r="A25" t="s">
        <v>44</v>
      </c>
      <c r="B25">
        <v>3</v>
      </c>
      <c r="C25">
        <v>1</v>
      </c>
      <c r="D25">
        <v>1.101</v>
      </c>
      <c r="E25">
        <v>1.0522</v>
      </c>
      <c r="F25">
        <v>1.1520999999999999</v>
      </c>
      <c r="G25" t="s">
        <v>2</v>
      </c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</row>
    <row r="26" spans="1:32" x14ac:dyDescent="0.25">
      <c r="A26" t="s">
        <v>44</v>
      </c>
      <c r="B26" t="s">
        <v>45</v>
      </c>
      <c r="C26">
        <v>1</v>
      </c>
      <c r="D26">
        <v>1.0441</v>
      </c>
      <c r="E26">
        <v>0.99139999999999995</v>
      </c>
      <c r="F26">
        <v>1.0995999999999999</v>
      </c>
      <c r="G26">
        <v>0.1022</v>
      </c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</row>
    <row r="27" spans="1:32" x14ac:dyDescent="0.25">
      <c r="A27" t="s">
        <v>46</v>
      </c>
      <c r="B27">
        <v>1</v>
      </c>
      <c r="C27">
        <v>0</v>
      </c>
      <c r="D27">
        <v>1.0263</v>
      </c>
      <c r="E27">
        <v>0.94189999999999996</v>
      </c>
      <c r="F27">
        <v>1.1181000000000001</v>
      </c>
      <c r="G27">
        <v>0.55349999999999999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</row>
    <row r="28" spans="1:32" x14ac:dyDescent="0.25">
      <c r="A28" t="s">
        <v>39</v>
      </c>
      <c r="B28"/>
      <c r="C28"/>
      <c r="D28">
        <v>1.0488999999999999</v>
      </c>
      <c r="E28">
        <v>1.0306</v>
      </c>
      <c r="F28">
        <v>1.0676000000000001</v>
      </c>
      <c r="G28" t="s">
        <v>2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</row>
    <row r="29" spans="1:32" x14ac:dyDescent="0.25">
      <c r="A29" t="s">
        <v>40</v>
      </c>
      <c r="B29" t="s">
        <v>41</v>
      </c>
      <c r="C29" t="s">
        <v>42</v>
      </c>
      <c r="D29">
        <v>0.82669999999999999</v>
      </c>
      <c r="E29">
        <v>0.80210000000000004</v>
      </c>
      <c r="F29">
        <v>0.85209999999999997</v>
      </c>
      <c r="G29" t="s">
        <v>2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</row>
    <row r="30" spans="1:32" x14ac:dyDescent="0.25">
      <c r="A30" t="s">
        <v>121</v>
      </c>
      <c r="B30" t="s">
        <v>115</v>
      </c>
      <c r="C30" t="s">
        <v>116</v>
      </c>
      <c r="D30">
        <v>32.997599999999998</v>
      </c>
      <c r="E30">
        <v>30.533899999999999</v>
      </c>
      <c r="F30">
        <v>35.6601</v>
      </c>
      <c r="G30" t="s">
        <v>2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</row>
    <row r="31" spans="1:32" x14ac:dyDescent="0.25">
      <c r="A31" t="s">
        <v>121</v>
      </c>
      <c r="B31" t="s">
        <v>117</v>
      </c>
      <c r="C31" t="s">
        <v>116</v>
      </c>
      <c r="D31">
        <v>3.2366000000000001</v>
      </c>
      <c r="E31">
        <v>2.976</v>
      </c>
      <c r="F31">
        <v>3.5200999999999998</v>
      </c>
      <c r="G31" t="s">
        <v>2</v>
      </c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</row>
    <row r="32" spans="1:32" x14ac:dyDescent="0.25">
      <c r="A32" t="s">
        <v>121</v>
      </c>
      <c r="B32" t="s">
        <v>118</v>
      </c>
      <c r="C32" t="s">
        <v>116</v>
      </c>
      <c r="D32">
        <v>1.7964</v>
      </c>
      <c r="E32">
        <v>1.6511</v>
      </c>
      <c r="F32">
        <v>1.9545999999999999</v>
      </c>
      <c r="G32" t="s">
        <v>2</v>
      </c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</row>
    <row r="33" spans="1:32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</row>
    <row r="34" spans="1:32" x14ac:dyDescent="0.25">
      <c r="A34" t="s">
        <v>122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x14ac:dyDescent="0.25">
      <c r="A36" s="67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x14ac:dyDescent="0.25">
      <c r="A56"/>
      <c r="B56"/>
      <c r="C56" s="68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x14ac:dyDescent="0.25">
      <c r="A57"/>
      <c r="B57" s="68"/>
      <c r="C57" s="68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x14ac:dyDescent="0.25">
      <c r="A58"/>
      <c r="B58" s="68"/>
      <c r="C58" s="6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x14ac:dyDescent="0.25">
      <c r="A59"/>
      <c r="B59" s="68"/>
      <c r="C59" s="68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</row>
    <row r="64" spans="1:32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</row>
    <row r="65" spans="1:32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</row>
    <row r="66" spans="1:32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32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</row>
    <row r="68" spans="1:3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</row>
    <row r="69" spans="1:3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</row>
    <row r="70" spans="1:3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</row>
    <row r="71" spans="1:3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</row>
    <row r="72" spans="1:3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</row>
    <row r="73" spans="1:3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</row>
    <row r="74" spans="1:3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</row>
    <row r="75" spans="1:3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</row>
    <row r="76" spans="1:3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</row>
    <row r="77" spans="1:3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1:3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1:3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1:3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496987-BE74-417F-9B2C-608141AD43FC}"/>
</file>

<file path=customXml/itemProps2.xml><?xml version="1.0" encoding="utf-8"?>
<ds:datastoreItem xmlns:ds="http://schemas.openxmlformats.org/officeDocument/2006/customXml" ds:itemID="{A95AF95D-AA73-4762-A056-AFAC638BB3B3}">
  <ds:schemaRefs>
    <ds:schemaRef ds:uri="http://purl.org/dc/elements/1.1/"/>
    <ds:schemaRef ds:uri="http://schemas.microsoft.com/office/infopath/2007/PartnerControls"/>
    <ds:schemaRef ds:uri="175f2bb9-7ea2-4dfb-aa70-2a37afa654a9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F01A2DB-344D-4C33-9BEA-F0868F0446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dashboard</vt:lpstr>
      <vt:lpstr>Suppltbl_adult</vt:lpstr>
      <vt:lpstr>Suppltbl_kids</vt:lpstr>
      <vt:lpstr>fig_data</vt:lpstr>
      <vt:lpstr>tbl_data</vt:lpstr>
      <vt:lpstr>output_adults</vt:lpstr>
      <vt:lpstr>output_kids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2020-10-28T18:06:57Z</cp:lastPrinted>
  <dcterms:created xsi:type="dcterms:W3CDTF">2016-05-09T20:07:28Z</dcterms:created>
  <dcterms:modified xsi:type="dcterms:W3CDTF">2021-06-23T19:49:37Z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